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1" activeTab="1"/>
  </bookViews>
  <sheets>
    <sheet name="Передвижная энергетика 1" sheetId="1" state="hidden" r:id="rId2"/>
    <sheet name="1" sheetId="2" state="visible" r:id="rId3"/>
    <sheet name="проч" sheetId="3" state="hidden" r:id="rId4"/>
    <sheet name="Росэнергоатом" sheetId="4" state="hidden" r:id="rId5"/>
  </sheets>
  <definedNames>
    <definedName function="false" hidden="false" localSheetId="1" name="_xlnm.Print_Area" vbProcedure="false">'1'!$A$1:$H$452</definedName>
    <definedName function="false" hidden="false" localSheetId="1" name="_xlnm.Print_Titles" vbProcedure="false">'1'!$12:$13</definedName>
    <definedName function="false" hidden="false" localSheetId="0" name="Z_137A7170_8A34_4F01_9DAA_57EDDDF8E0F2_.wvu.Cols" vbProcedure="false">'Передвижная энергетика 1'!$G:$G</definedName>
    <definedName function="false" hidden="false" localSheetId="0" name="Z_339064E9_574B_4542_B2F7_E3F74CB04F02_.wvu.Cols" vbProcedure="false">'Передвижная энергетика 1'!$G:$G</definedName>
    <definedName function="false" hidden="false" localSheetId="1" name="Z_137A7170_8A34_4F01_9DAA_57EDDDF8E0F2_.wvu.PrintArea" vbProcedure="false">'1'!$A$1:$E$452</definedName>
    <definedName function="false" hidden="false" localSheetId="1" name="Z_339064E9_574B_4542_B2F7_E3F74CB04F02_.wvu.PrintArea" vbProcedure="false">'1'!$A$1:$E$452</definedName>
    <definedName function="false" hidden="false" localSheetId="1" name="Z_339064E9_574B_4542_B2F7_E3F74CB04F02_.wvu.Rows" vbProcedure="false">'1'!$2:$11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<sst xmlns="http://schemas.openxmlformats.org/spreadsheetml/2006/main" count="2028" uniqueCount="1128">
  <si>
    <t xml:space="preserve">Финансовый план на период реализации инвестиционной программы ПАО "Передвижная энрегетика"
(заполняется по финансированию) 2016-2019</t>
  </si>
  <si>
    <t xml:space="preserve">№ п/п</t>
  </si>
  <si>
    <t xml:space="preserve">Показатели</t>
  </si>
  <si>
    <t xml:space="preserve">год 2016</t>
  </si>
  <si>
    <t xml:space="preserve">год  2017</t>
  </si>
  <si>
    <t xml:space="preserve">год  2018</t>
  </si>
  <si>
    <t xml:space="preserve">год  2019</t>
  </si>
  <si>
    <t xml:space="preserve">Итого</t>
  </si>
  <si>
    <t xml:space="preserve">I.</t>
  </si>
  <si>
    <t xml:space="preserve">Выручка от реализации товаров (работ, услуг),   всего</t>
  </si>
  <si>
    <t xml:space="preserve">в том числе:</t>
  </si>
  <si>
    <t xml:space="preserve">1.1.</t>
  </si>
  <si>
    <t xml:space="preserve">Выручка от основной деятельности 
(расшифроваь по видам регулируемой деятельности)</t>
  </si>
  <si>
    <t xml:space="preserve">1.2.</t>
  </si>
  <si>
    <t xml:space="preserve">Выручка от прочей деятельности (расшифровать)</t>
  </si>
  <si>
    <t xml:space="preserve">II.</t>
  </si>
  <si>
    <t xml:space="preserve">Расходы по текущей деятельности, всего</t>
  </si>
  <si>
    <t xml:space="preserve">1.</t>
  </si>
  <si>
    <t xml:space="preserve">Материальные расходы, всего</t>
  </si>
  <si>
    <t xml:space="preserve">Топливо</t>
  </si>
  <si>
    <t xml:space="preserve">Сырье, материалы, запасные части, инструменты</t>
  </si>
  <si>
    <t xml:space="preserve">1.3.</t>
  </si>
  <si>
    <t xml:space="preserve">Покупная электроэнергия</t>
  </si>
  <si>
    <t xml:space="preserve">2.</t>
  </si>
  <si>
    <t xml:space="preserve">Расходы на оплату труда с учетом ЕСН</t>
  </si>
  <si>
    <t xml:space="preserve">3.</t>
  </si>
  <si>
    <t xml:space="preserve">Амортизационные отчисления</t>
  </si>
  <si>
    <t xml:space="preserve">4.</t>
  </si>
  <si>
    <t xml:space="preserve">Налоги  и сборы, всего</t>
  </si>
  <si>
    <t xml:space="preserve">5.</t>
  </si>
  <si>
    <t xml:space="preserve">Прочие расходы, всего</t>
  </si>
  <si>
    <t xml:space="preserve">5.1.</t>
  </si>
  <si>
    <t xml:space="preserve">Ремонт основных средств</t>
  </si>
  <si>
    <t xml:space="preserve">5.3.</t>
  </si>
  <si>
    <t xml:space="preserve">Платежи по аренде и лизингу</t>
  </si>
  <si>
    <t xml:space="preserve">5.4.</t>
  </si>
  <si>
    <t xml:space="preserve">Инфраструктурные платежи рынка</t>
  </si>
  <si>
    <t xml:space="preserve">III.</t>
  </si>
  <si>
    <t xml:space="preserve">Валовая прибыль (I р.-II р.)</t>
  </si>
  <si>
    <t xml:space="preserve">IV.</t>
  </si>
  <si>
    <t xml:space="preserve">Внереализационные доходы и расходы (сальдо)</t>
  </si>
  <si>
    <t xml:space="preserve">Внереализационные доходы, всего</t>
  </si>
  <si>
    <t xml:space="preserve">в том числе</t>
  </si>
  <si>
    <t xml:space="preserve">Доходы от участия в других организациях (дивиденды от ДЗО)</t>
  </si>
  <si>
    <t xml:space="preserve">Проценты от размещения средств</t>
  </si>
  <si>
    <t xml:space="preserve">Внереализационные расходы, всего</t>
  </si>
  <si>
    <t xml:space="preserve">2.1.</t>
  </si>
  <si>
    <t xml:space="preserve">Проценты по обслуживанию кредитов</t>
  </si>
  <si>
    <t xml:space="preserve">V.</t>
  </si>
  <si>
    <t xml:space="preserve">Прибыль до налоообложения (III + IV)</t>
  </si>
  <si>
    <t xml:space="preserve">VI.</t>
  </si>
  <si>
    <t xml:space="preserve">Налог на прибыль</t>
  </si>
  <si>
    <t xml:space="preserve">VII.</t>
  </si>
  <si>
    <t xml:space="preserve">Чистая прибыль  </t>
  </si>
  <si>
    <t xml:space="preserve">VIII.</t>
  </si>
  <si>
    <t xml:space="preserve">Направления использования чистой прибыли</t>
  </si>
  <si>
    <t xml:space="preserve">Фонд накопления</t>
  </si>
  <si>
    <t xml:space="preserve">Резервный фонд</t>
  </si>
  <si>
    <t xml:space="preserve">Выплата дивидендов</t>
  </si>
  <si>
    <t xml:space="preserve">Прочие расходы из прибыли</t>
  </si>
  <si>
    <t xml:space="preserve">IX.</t>
  </si>
  <si>
    <t xml:space="preserve">Изменение дебиторской задолженности</t>
  </si>
  <si>
    <t xml:space="preserve">Увеличение дебиторской задолженности</t>
  </si>
  <si>
    <t xml:space="preserve">Сокращение дебиторской задолженности</t>
  </si>
  <si>
    <t xml:space="preserve">Сальдо  (+увеличение; -сокращение) </t>
  </si>
  <si>
    <t xml:space="preserve">+</t>
  </si>
  <si>
    <t xml:space="preserve">-</t>
  </si>
  <si>
    <t xml:space="preserve">X.</t>
  </si>
  <si>
    <t xml:space="preserve">Изменение кредиторской задолженности</t>
  </si>
  <si>
    <t xml:space="preserve">Увеличение кредиторской задолженности</t>
  </si>
  <si>
    <t xml:space="preserve">Сокращение кредиторской задолженности</t>
  </si>
  <si>
    <t xml:space="preserve">XI.</t>
  </si>
  <si>
    <t xml:space="preserve">Привлечение заемных средств</t>
  </si>
  <si>
    <t xml:space="preserve">в том числе на:</t>
  </si>
  <si>
    <t xml:space="preserve">Финансирование инвестиционной программы</t>
  </si>
  <si>
    <t xml:space="preserve">в т.ч. в части ДПМ*</t>
  </si>
  <si>
    <t xml:space="preserve">Прочие цели (расшифровка)</t>
  </si>
  <si>
    <t xml:space="preserve">XII.</t>
  </si>
  <si>
    <t xml:space="preserve">Погашение заемных средств  </t>
  </si>
  <si>
    <t xml:space="preserve">в том числе по:</t>
  </si>
  <si>
    <t xml:space="preserve">Инвестиционной программе</t>
  </si>
  <si>
    <t xml:space="preserve">XIII.</t>
  </si>
  <si>
    <r>
      <rPr>
        <b val="true"/>
        <sz val="12"/>
        <rFont val="Times New Roman"/>
        <family val="1"/>
        <charset val="204"/>
      </rPr>
      <t xml:space="preserve">Возмещаемый НДС </t>
    </r>
    <r>
      <rPr>
        <sz val="12"/>
        <rFont val="Times New Roman"/>
        <family val="1"/>
        <charset val="204"/>
      </rPr>
      <t xml:space="preserve">(поступления)</t>
    </r>
  </si>
  <si>
    <t xml:space="preserve">XIV.</t>
  </si>
  <si>
    <t xml:space="preserve">Купля/продажа активов</t>
  </si>
  <si>
    <t xml:space="preserve">Покупка активов (акций, долей и т.п.)</t>
  </si>
  <si>
    <t xml:space="preserve">Продажа активов (акций, долей и т.п.)</t>
  </si>
  <si>
    <t xml:space="preserve">XV.</t>
  </si>
  <si>
    <t xml:space="preserve">Средства, полученные от допэмиссии акций</t>
  </si>
  <si>
    <t xml:space="preserve">XVI.</t>
  </si>
  <si>
    <t xml:space="preserve">Капитальные вложения</t>
  </si>
  <si>
    <t xml:space="preserve">Всего поступления 
( I р.+ 1п. IV р. + 2 п. IX р. + 1 п. X р. +  XI р. + XIII р. + 2п.XIV р. + XV р.)                             </t>
  </si>
  <si>
    <t xml:space="preserve">XVII.</t>
  </si>
  <si>
    <t xml:space="preserve">Всего расходы 
(II р. - 3п. II р. + 2п. IV р. + 1 п. IX р. + 2 п. X р. + VI р. + VIII р. +  XII р. + 1 п. XIV р.+ XVI р.)</t>
  </si>
  <si>
    <t xml:space="preserve">Сальдо  (+профицит; - дефицит) 
(XVI р. - XVII р.)</t>
  </si>
  <si>
    <t xml:space="preserve">Справочно:</t>
  </si>
  <si>
    <t xml:space="preserve">EBITDA</t>
  </si>
  <si>
    <t xml:space="preserve">Долг на конец периода **)</t>
  </si>
  <si>
    <t xml:space="preserve">**) Долг расчитан исходя из ожидаемого значения на конец 2015 г. в сумме 225,0 млн. руб., на конец 2016 г. - 197,0 млн. руб.</t>
  </si>
  <si>
    <t xml:space="preserve">Прогноз тарифов, руб. кВт*ч (средний)</t>
  </si>
  <si>
    <t xml:space="preserve"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</si>
  <si>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 xml:space="preserve">№№</t>
  </si>
  <si>
    <t xml:space="preserve">Источник финансирования</t>
  </si>
  <si>
    <t xml:space="preserve">План года 2016</t>
  </si>
  <si>
    <t xml:space="preserve">План года 2017</t>
  </si>
  <si>
    <t xml:space="preserve">План  года 2018</t>
  </si>
  <si>
    <t xml:space="preserve">План  года 2019</t>
  </si>
  <si>
    <t xml:space="preserve">Источники финансирования инвестиционной программы всего, в том числе:</t>
  </si>
  <si>
    <t xml:space="preserve">1</t>
  </si>
  <si>
    <t xml:space="preserve">Собственные средства всего, в том числе</t>
  </si>
  <si>
    <t xml:space="preserve">1.1</t>
  </si>
  <si>
    <t xml:space="preserve">Прибыль, направляемая на инвестиции, в том числе:</t>
  </si>
  <si>
    <t xml:space="preserve">1.1.1</t>
  </si>
  <si>
    <t xml:space="preserve">инвестиционная составляющая в тарифах (указать отдельно по регулируемым видам деятельности)</t>
  </si>
  <si>
    <t xml:space="preserve">1.1.2</t>
  </si>
  <si>
    <t xml:space="preserve">прибыль со свободного сектора</t>
  </si>
  <si>
    <t xml:space="preserve">1.1.3</t>
  </si>
  <si>
    <t xml:space="preserve">от технологического присоединения, в том числе</t>
  </si>
  <si>
    <t xml:space="preserve">1.1.3.1</t>
  </si>
  <si>
    <t xml:space="preserve">    от технологического присоединения генерации</t>
  </si>
  <si>
    <t xml:space="preserve">авансовое использование прибыли</t>
  </si>
  <si>
    <t xml:space="preserve">1.1.3.2</t>
  </si>
  <si>
    <t xml:space="preserve">    от технологического присоединения потребителей</t>
  </si>
  <si>
    <t xml:space="preserve">1.1.4</t>
  </si>
  <si>
    <t xml:space="preserve">Прочая прибыль</t>
  </si>
  <si>
    <t xml:space="preserve">1.2</t>
  </si>
  <si>
    <t xml:space="preserve">Амортизация всего, в том числе</t>
  </si>
  <si>
    <t xml:space="preserve">1.2.1</t>
  </si>
  <si>
    <t xml:space="preserve">амортизация, учтенная в тарифах (указать отдельно по регулируемым видам деятельности)</t>
  </si>
  <si>
    <t xml:space="preserve">1.2.2</t>
  </si>
  <si>
    <t xml:space="preserve">прочая амортизация</t>
  </si>
  <si>
    <t xml:space="preserve">1.2.3</t>
  </si>
  <si>
    <t xml:space="preserve">недоиспользованная амортизация прошлых лет</t>
  </si>
  <si>
    <t xml:space="preserve">1.3</t>
  </si>
  <si>
    <t xml:space="preserve">Возврат НДС</t>
  </si>
  <si>
    <t xml:space="preserve">1.4</t>
  </si>
  <si>
    <t xml:space="preserve">Прочие собственные средства всего, в том числе:</t>
  </si>
  <si>
    <t xml:space="preserve">1.4.1</t>
  </si>
  <si>
    <t xml:space="preserve">средства допэмиссии</t>
  </si>
  <si>
    <t xml:space="preserve">1.5</t>
  </si>
  <si>
    <t xml:space="preserve">Остаток собственных средств на начало года</t>
  </si>
  <si>
    <t xml:space="preserve">2</t>
  </si>
  <si>
    <t xml:space="preserve">Привлеченные средства всего, в том числе:</t>
  </si>
  <si>
    <t xml:space="preserve">2.1</t>
  </si>
  <si>
    <t xml:space="preserve">Кредиты</t>
  </si>
  <si>
    <t xml:space="preserve">2.2</t>
  </si>
  <si>
    <t xml:space="preserve">Облигационные займы</t>
  </si>
  <si>
    <t xml:space="preserve">2.3</t>
  </si>
  <si>
    <t xml:space="preserve">Займы организаций</t>
  </si>
  <si>
    <t xml:space="preserve">2.4</t>
  </si>
  <si>
    <t xml:space="preserve">Бюджетное финансирование</t>
  </si>
  <si>
    <t xml:space="preserve">средства федерального бюджета текущего периода</t>
  </si>
  <si>
    <t xml:space="preserve">средства федерального бюджета, недоиспользованные в прошлых периодах</t>
  </si>
  <si>
    <t xml:space="preserve">средства регионального и местных бюджетов текущего периода</t>
  </si>
  <si>
    <t xml:space="preserve">средства регионального и местных бюджетов, недоиспользованные в прошлых периодах</t>
  </si>
  <si>
    <t xml:space="preserve">2.5</t>
  </si>
  <si>
    <t xml:space="preserve">Средства внешних инвесторов</t>
  </si>
  <si>
    <t xml:space="preserve">2.6</t>
  </si>
  <si>
    <t xml:space="preserve">Использование лизинга</t>
  </si>
  <si>
    <t xml:space="preserve">2.7</t>
  </si>
  <si>
    <t xml:space="preserve">Прочие привлеченные средства</t>
  </si>
  <si>
    <t xml:space="preserve">Справочно для компаний на RAB регулировании (в части инвестиций по передаче электроэнергии):</t>
  </si>
  <si>
    <t xml:space="preserve">Возврат инвестированного капитала направляемый на инвестиции</t>
  </si>
  <si>
    <t xml:space="preserve">Доход на инвестированный капитал направляемый на инвестиции</t>
  </si>
  <si>
    <t xml:space="preserve">Заемные средства направляемые на инвестиции</t>
  </si>
  <si>
    <t xml:space="preserve">***) расшифровка п. 1.3. Возврат НДС:</t>
  </si>
  <si>
    <t xml:space="preserve">1.3.1.</t>
  </si>
  <si>
    <t xml:space="preserve">амортизация</t>
  </si>
  <si>
    <t xml:space="preserve">1.3.2.</t>
  </si>
  <si>
    <t xml:space="preserve">чистая прибыль</t>
  </si>
  <si>
    <t xml:space="preserve">1.3.3.</t>
  </si>
  <si>
    <t xml:space="preserve">прибыль прошлых лет</t>
  </si>
  <si>
    <t xml:space="preserve">1.3.4.</t>
  </si>
  <si>
    <t xml:space="preserve">собственные средства</t>
  </si>
  <si>
    <t xml:space="preserve">****) расшифровка п. 1.4. Прочие собственные средства:</t>
  </si>
  <si>
    <t xml:space="preserve">1.4.1.</t>
  </si>
  <si>
    <t xml:space="preserve">реализация ДУЗ (частично)</t>
  </si>
  <si>
    <t xml:space="preserve">1.4.2.</t>
  </si>
  <si>
    <t xml:space="preserve">реализация Гагаринская база (частично)</t>
  </si>
  <si>
    <t xml:space="preserve"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</si>
  <si>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 xml:space="preserve">Выручка</t>
  </si>
  <si>
    <t xml:space="preserve">электроэнергия</t>
  </si>
  <si>
    <t xml:space="preserve">теплоэнергия</t>
  </si>
  <si>
    <t xml:space="preserve">сетевые услуги</t>
  </si>
  <si>
    <t xml:space="preserve">Обслуживание</t>
  </si>
  <si>
    <t xml:space="preserve">Прочее</t>
  </si>
  <si>
    <t xml:space="preserve">Себестоимость</t>
  </si>
  <si>
    <t xml:space="preserve">Прямая себестоимость</t>
  </si>
  <si>
    <t xml:space="preserve">Накладные расходы</t>
  </si>
  <si>
    <t xml:space="preserve">Операционная прибыль</t>
  </si>
  <si>
    <t xml:space="preserve">Внереализационные расходы </t>
  </si>
  <si>
    <t xml:space="preserve">Проценты</t>
  </si>
  <si>
    <t xml:space="preserve">Чистая прибыль/убыток</t>
  </si>
  <si>
    <t xml:space="preserve">Чистая прибыль с учетом субсидий по процентам</t>
  </si>
  <si>
    <t xml:space="preserve">Операционный денежный поток</t>
  </si>
  <si>
    <t xml:space="preserve"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</si>
  <si>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 xml:space="preserve">Поступления</t>
  </si>
  <si>
    <t xml:space="preserve">производство электроэнергии</t>
  </si>
  <si>
    <t xml:space="preserve">прочее</t>
  </si>
  <si>
    <t xml:space="preserve">Прочие доходы</t>
  </si>
  <si>
    <t xml:space="preserve">субсидии на разницу в тарифах за население</t>
  </si>
  <si>
    <t xml:space="preserve">Выбытия</t>
  </si>
  <si>
    <t xml:space="preserve">Платежи по прямой себестоимости</t>
  </si>
  <si>
    <t xml:space="preserve">Продукт 3</t>
  </si>
  <si>
    <t xml:space="preserve">Прочие расходы</t>
  </si>
  <si>
    <t xml:space="preserve">Заводские расходы</t>
  </si>
  <si>
    <t xml:space="preserve">Процентные платежи</t>
  </si>
  <si>
    <t xml:space="preserve">Итого операционный денежный поток</t>
  </si>
  <si>
    <t xml:space="preserve">Инвестиционный денежный поток</t>
  </si>
  <si>
    <t xml:space="preserve">Выбытия (инвестиции в объекты)</t>
  </si>
  <si>
    <t xml:space="preserve">Итого инвестиционный денежный поток</t>
  </si>
  <si>
    <t xml:space="preserve">Финансовый денежный поток</t>
  </si>
  <si>
    <t xml:space="preserve">Эмиссия акций</t>
  </si>
  <si>
    <t xml:space="preserve">Привлечение кредитов</t>
  </si>
  <si>
    <t xml:space="preserve">Выбытия ( в т.ч. дивиденды)</t>
  </si>
  <si>
    <t xml:space="preserve">Погашение кредитов и займов</t>
  </si>
  <si>
    <t xml:space="preserve">Итого финансовый денежный поток</t>
  </si>
  <si>
    <t xml:space="preserve">Итого денежный поток</t>
  </si>
  <si>
    <t xml:space="preserve">Меры господдержки</t>
  </si>
  <si>
    <t xml:space="preserve">Реструктуризация дефицитных кредитов</t>
  </si>
  <si>
    <t xml:space="preserve">Увеличение капитализации (покрытие дефицита инвестиций: гос инвестиции)</t>
  </si>
  <si>
    <t xml:space="preserve">Субсидирование процентной ставки (рестр)</t>
  </si>
  <si>
    <t xml:space="preserve">Субсидирование процентной ставки</t>
  </si>
  <si>
    <t xml:space="preserve">Нарастающим итогом</t>
  </si>
  <si>
    <t xml:space="preserve">остаток денежных средств на начало периода</t>
  </si>
  <si>
    <t xml:space="preserve">Кредиты на начало</t>
  </si>
  <si>
    <t xml:space="preserve">Кредиты на конец</t>
  </si>
  <si>
    <t xml:space="preserve">I. Блок проверки - форма 4.1. с 4.2.</t>
  </si>
  <si>
    <t xml:space="preserve">Наименование</t>
  </si>
  <si>
    <t xml:space="preserve">Комментарии</t>
  </si>
  <si>
    <t xml:space="preserve">Возмещаемый НДС</t>
  </si>
  <si>
    <t xml:space="preserve"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</si>
  <si>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 xml:space="preserve">I. Блок проверки - форма 4.1. с 4.3.</t>
  </si>
  <si>
    <t xml:space="preserve">Погашение заемных средств</t>
  </si>
  <si>
    <t xml:space="preserve">Всего поступления</t>
  </si>
  <si>
    <t xml:space="preserve"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</si>
  <si>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 xml:space="preserve">Всего расходы</t>
  </si>
  <si>
    <t xml:space="preserve">Долг на конец периода</t>
  </si>
  <si>
    <t xml:space="preserve">I. Блок проверки - форма 4.3. с 4.1.</t>
  </si>
  <si>
    <t xml:space="preserve"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</si>
  <si>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 xml:space="preserve">I. Блок проверки - форма 4.3. с 4.2.</t>
  </si>
  <si>
    <t xml:space="preserve">Выбытия по инвестиционной деятельности</t>
  </si>
  <si>
    <t xml:space="preserve">Cальдо денежного потока</t>
  </si>
  <si>
    <t xml:space="preserve">Кредиты на начало-Кредиты на конец-сальдо финансовой деятельности</t>
  </si>
  <si>
    <t xml:space="preserve">II. Основные показатели</t>
  </si>
  <si>
    <t xml:space="preserve">Амортизация (4.1.)</t>
  </si>
  <si>
    <t xml:space="preserve">Чистая прибыль/убыток (4.1.)</t>
  </si>
  <si>
    <t xml:space="preserve">Выплата дивидендов (4.1.)</t>
  </si>
  <si>
    <t xml:space="preserve">доля дивидендов в чистой прибыли</t>
  </si>
  <si>
    <t xml:space="preserve"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</si>
  <si>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 xml:space="preserve">Остаток денежных средств на начало периода (4.3.)</t>
  </si>
  <si>
    <t xml:space="preserve">Остаток денежных средств на конец периода</t>
  </si>
  <si>
    <t xml:space="preserve">проверка</t>
  </si>
  <si>
    <t xml:space="preserve">Сальдо денежного потока от операционной деятельности (4.3.)</t>
  </si>
  <si>
    <t xml:space="preserve">Сальдо денежного потока от инвестиционной деятельности (4.3.)</t>
  </si>
  <si>
    <t xml:space="preserve">Сальдо денежного потока от финансовой деятельности (4.3.)</t>
  </si>
  <si>
    <t xml:space="preserve">погашение кредитов и займов (4.3.)</t>
  </si>
  <si>
    <t xml:space="preserve">в  том числе на ИПР (4.1.)</t>
  </si>
  <si>
    <t xml:space="preserve">привлечение кредитов и займов (4.3.)</t>
  </si>
  <si>
    <t xml:space="preserve">Debt (4.1.)</t>
  </si>
  <si>
    <t xml:space="preserve">Ebitda (4.1.)</t>
  </si>
  <si>
    <t xml:space="preserve">Debt/Ebitda</t>
  </si>
  <si>
    <t xml:space="preserve">Поступления всего (4.1.)</t>
  </si>
  <si>
    <t xml:space="preserve">Расходы всего (4.1.)</t>
  </si>
  <si>
    <t xml:space="preserve">Сальдо</t>
  </si>
  <si>
    <t xml:space="preserve">Приток (4.3.)</t>
  </si>
  <si>
    <t xml:space="preserve">Отток (4.3.)</t>
  </si>
  <si>
    <t xml:space="preserve">Проверка: сальдо с остатком на конец периода</t>
  </si>
  <si>
    <t xml:space="preserve">Проверка: сальдо с сальдо</t>
  </si>
  <si>
    <t xml:space="preserve">III. Расчет объемов финансирования ИПР</t>
  </si>
  <si>
    <t xml:space="preserve">Доступный объем амортизации</t>
  </si>
  <si>
    <t xml:space="preserve">Доступный объем амортизации (дивиденды 25%)</t>
  </si>
  <si>
    <t xml:space="preserve">Собственный источник финансирования (FCF)</t>
  </si>
  <si>
    <t xml:space="preserve">Собственный источник финансирования (дивиденды 25%)</t>
  </si>
  <si>
    <t xml:space="preserve">разница</t>
  </si>
  <si>
    <t xml:space="preserve">Собственный источник финансирования с учетом кредитов (FCF_D)</t>
  </si>
  <si>
    <t xml:space="preserve">Достпуный собственный источник финансирования</t>
  </si>
  <si>
    <t xml:space="preserve">Достпуный собственный источник финансирования (дивиденды 25%)</t>
  </si>
  <si>
    <t xml:space="preserve">Возможное дополнительное привлечение (3.0)</t>
  </si>
  <si>
    <t xml:space="preserve">Дивиденды, выплачиваемые в  2016 г.=</t>
  </si>
  <si>
    <t xml:space="preserve">Чистая прибыль 2015г.=</t>
  </si>
  <si>
    <t xml:space="preserve">нд</t>
  </si>
  <si>
    <t xml:space="preserve">III. Заявленные объемы ИПР</t>
  </si>
  <si>
    <t xml:space="preserve">Всего объем финансирования ИПР (4.2.)</t>
  </si>
  <si>
    <t xml:space="preserve"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</si>
  <si>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 xml:space="preserve">в том числе собственные средства (4.2.)</t>
  </si>
  <si>
    <t xml:space="preserve">в том числе амортизация (4.2.)</t>
  </si>
  <si>
    <t xml:space="preserve">в том числе привлеченные средства (4.2.)</t>
  </si>
  <si>
    <t xml:space="preserve">в том числе кредиты и займы (4.2.)</t>
  </si>
  <si>
    <t xml:space="preserve">доля собственных</t>
  </si>
  <si>
    <t xml:space="preserve">доля привлеченных</t>
  </si>
  <si>
    <t xml:space="preserve">Утвержденный объем финансирования ИПР</t>
  </si>
  <si>
    <t xml:space="preserve"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</si>
  <si>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 xml:space="preserve">Разница</t>
  </si>
  <si>
    <t xml:space="preserve">Разница амортизация-источник и амортизация обеспеченная денежным потоком</t>
  </si>
  <si>
    <t xml:space="preserve"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</si>
  <si>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 xml:space="preserve">амортизация-амортизация ИПР</t>
  </si>
  <si>
    <t xml:space="preserve">Разница между заявленными объемами собственных средств и расчетом собственных средств</t>
  </si>
  <si>
    <t xml:space="preserve"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</si>
  <si>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 xml:space="preserve">Разница между заявленными объемами финансирования и расчетом собственных средств</t>
  </si>
  <si>
    <t xml:space="preserve">IV. Динамика показателей</t>
  </si>
  <si>
    <t xml:space="preserve">Выручка (4.1.)</t>
  </si>
  <si>
    <t xml:space="preserve">Необходима расшифровка динамики изменения затрат на покупную э/э в 2017 году (рост на 9 % ).</t>
  </si>
  <si>
    <t xml:space="preserve">Себестоимость (4.1.)</t>
  </si>
  <si>
    <t xml:space="preserve">Материальные расходы (4.1.)</t>
  </si>
  <si>
    <t xml:space="preserve">Покупная э/э (4.1.)</t>
  </si>
  <si>
    <t xml:space="preserve">ФОТ (4.1.)</t>
  </si>
  <si>
    <t xml:space="preserve">Доля сальдо дебиторской задолженности в объеме выручки</t>
  </si>
  <si>
    <t xml:space="preserve"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</si>
  <si>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 xml:space="preserve">Приложение N 20</t>
  </si>
  <si>
    <t xml:space="preserve">к приказу Минэнерго России</t>
  </si>
  <si>
    <t xml:space="preserve">от " 25 " апреля 2018 г. N 320</t>
  </si>
  <si>
    <t xml:space="preserve">Форма 20. Отчет</t>
  </si>
  <si>
    <t xml:space="preserve">об исполнении финансового плана субъекта электроэнергетики (квартальный)</t>
  </si>
  <si>
    <t xml:space="preserve">За 9 месяцев 2024 года</t>
  </si>
  <si>
    <t xml:space="preserve">Отчет о реализации инвестиционной программы АО "Саратовское предприятие городских электрических сетей"</t>
  </si>
  <si>
    <t xml:space="preserve">Год раскрытия информации: 2024 год</t>
  </si>
  <si>
    <t xml:space="preserve">Утвержденные плановые значения показателей приведены в соответствии с приказом министерства промышленности и энергетики Саратовской области от 3 октября 2024 г. № 324</t>
  </si>
  <si>
    <t xml:space="preserve">1. Финансово-экономическая модель деятельности субъекта электроэнергетики </t>
  </si>
  <si>
    <t xml:space="preserve">Показатель</t>
  </si>
  <si>
    <t xml:space="preserve">Ед. изм.</t>
  </si>
  <si>
    <t xml:space="preserve">Причины отклонений</t>
  </si>
  <si>
    <t xml:space="preserve">План</t>
  </si>
  <si>
    <t xml:space="preserve">Факт 
9 мес 2024 г</t>
  </si>
  <si>
    <t xml:space="preserve">0тклонение</t>
  </si>
  <si>
    <t xml:space="preserve">Отклонение, %</t>
  </si>
  <si>
    <t xml:space="preserve">4</t>
  </si>
  <si>
    <t xml:space="preserve">БЮДЖЕТ ДОХОДОВ И РАСХОДОВ</t>
  </si>
  <si>
    <t xml:space="preserve">I</t>
  </si>
  <si>
    <t xml:space="preserve">Выручка от реализации товаров (работ, услуг) всего, в том числе*:</t>
  </si>
  <si>
    <t xml:space="preserve">млн рублей</t>
  </si>
  <si>
    <t xml:space="preserve">Производство и поставка электрической энергии и мощности всего, в том числе: </t>
  </si>
  <si>
    <t xml:space="preserve">производство и поставка электрической энергии на оптовом рынке электрической энергии и мощности</t>
  </si>
  <si>
    <t xml:space="preserve">производство и поставка электрической мощности на оптовом рынке электрической энергии и мощности</t>
  </si>
  <si>
    <t xml:space="preserve">производство и поставка электрической энергии (мощности) на розничных рынках электрической энергии</t>
  </si>
  <si>
    <t xml:space="preserve">Производство и поставка тепловой энергии (мощности)</t>
  </si>
  <si>
    <t xml:space="preserve">Оказание услуг по передаче электрической энергии</t>
  </si>
  <si>
    <t xml:space="preserve">Оказание услуг по передаче тепловой энергии, теплоносителя</t>
  </si>
  <si>
    <t xml:space="preserve">Оказание услуг по технологическому присоединению</t>
  </si>
  <si>
    <t xml:space="preserve">1.6</t>
  </si>
  <si>
    <t xml:space="preserve">Реализация электрической энергии и мощности</t>
  </si>
  <si>
    <t xml:space="preserve">1.7</t>
  </si>
  <si>
    <t xml:space="preserve">Реализации тепловой энергии (мощности)</t>
  </si>
  <si>
    <t xml:space="preserve">1.8</t>
  </si>
  <si>
    <t xml:space="preserve">Оказание услуг по оперативно-диспетчерскому управлению в электроэнергетике всего, в том числе:</t>
  </si>
  <si>
    <t xml:space="preserve">1.8.1</t>
  </si>
  <si>
    <t xml:space="preserve">в части управления технологическими режимами </t>
  </si>
  <si>
    <t xml:space="preserve">1.8.2</t>
  </si>
  <si>
    <t xml:space="preserve">в части обеспечения надежности</t>
  </si>
  <si>
    <t xml:space="preserve">1.9</t>
  </si>
  <si>
    <t xml:space="preserve">Прочая деятельность</t>
  </si>
  <si>
    <t xml:space="preserve">II</t>
  </si>
  <si>
    <t xml:space="preserve">Себестоимость товаров (работ, услуг), коммерческие и управленческие расходы всего, в том числе:</t>
  </si>
  <si>
    <t xml:space="preserve">2.1.1</t>
  </si>
  <si>
    <t xml:space="preserve">2.1.2</t>
  </si>
  <si>
    <t xml:space="preserve">2.1.3</t>
  </si>
  <si>
    <t xml:space="preserve">2.8</t>
  </si>
  <si>
    <t xml:space="preserve">2.8.1</t>
  </si>
  <si>
    <t xml:space="preserve">2.8.2</t>
  </si>
  <si>
    <t xml:space="preserve">2.9</t>
  </si>
  <si>
    <t xml:space="preserve">II.I</t>
  </si>
  <si>
    <t xml:space="preserve">Материальные расходы всего, в том числе:</t>
  </si>
  <si>
    <t xml:space="preserve">расходы на топливо на технологические цели</t>
  </si>
  <si>
    <t xml:space="preserve">покупная энергия, в том числе:</t>
  </si>
  <si>
    <t xml:space="preserve">2.1.2.1</t>
  </si>
  <si>
    <t xml:space="preserve">покупная электрическая энергия (мощность) всего, в том числе:</t>
  </si>
  <si>
    <t xml:space="preserve">2.1.2.1.1</t>
  </si>
  <si>
    <t xml:space="preserve">на технологические цели, включая энергию на компенсацию потерь при ее передаче</t>
  </si>
  <si>
    <t xml:space="preserve">2.1.2.1.2</t>
  </si>
  <si>
    <t xml:space="preserve">для последующей перепродажи</t>
  </si>
  <si>
    <t xml:space="preserve">2.1.2.2</t>
  </si>
  <si>
    <t xml:space="preserve">покупная тепловая энергия (мощность)</t>
  </si>
  <si>
    <t xml:space="preserve">сырье, материалы, запасные части, инструменты</t>
  </si>
  <si>
    <t xml:space="preserve">2.1.4</t>
  </si>
  <si>
    <t xml:space="preserve">прочие материальные расходы</t>
  </si>
  <si>
    <t xml:space="preserve">II.II</t>
  </si>
  <si>
    <t xml:space="preserve">Работы и услуги производственного характера всего, в том числе:</t>
  </si>
  <si>
    <t xml:space="preserve">2.2.1</t>
  </si>
  <si>
    <t xml:space="preserve">услуги по передаче электрической энергии по единой (национальной) общероссийской электрической сети</t>
  </si>
  <si>
    <t xml:space="preserve">2.2.2</t>
  </si>
  <si>
    <t xml:space="preserve">услуги по передаче электрической энергии по сетям территориальной сетевой организации</t>
  </si>
  <si>
    <t xml:space="preserve">2.2.3</t>
  </si>
  <si>
    <t xml:space="preserve">услуги по передаче тепловой энергии, теплоносителя</t>
  </si>
  <si>
    <t xml:space="preserve">2.2.4</t>
  </si>
  <si>
    <t xml:space="preserve">услуги инфраструктурных организаций*****</t>
  </si>
  <si>
    <t xml:space="preserve">2.2.5</t>
  </si>
  <si>
    <t xml:space="preserve">прочие услуги производственного характера</t>
  </si>
  <si>
    <t xml:space="preserve">II.III</t>
  </si>
  <si>
    <t xml:space="preserve">Расходы на оплату труда с учетом страховых взносов</t>
  </si>
  <si>
    <t xml:space="preserve">II.IV</t>
  </si>
  <si>
    <t xml:space="preserve">Амортизация основных средств и нематериальных активов</t>
  </si>
  <si>
    <t xml:space="preserve">II.V</t>
  </si>
  <si>
    <t xml:space="preserve">Налоги и сборы всего, в том числе:</t>
  </si>
  <si>
    <t xml:space="preserve">2.5.1</t>
  </si>
  <si>
    <t xml:space="preserve">налог на имущество организации</t>
  </si>
  <si>
    <t xml:space="preserve">2.5.2</t>
  </si>
  <si>
    <t xml:space="preserve">прочие налоги и сборы</t>
  </si>
  <si>
    <t xml:space="preserve">II.VI</t>
  </si>
  <si>
    <t xml:space="preserve">Прочие расходы всего, в том числе:</t>
  </si>
  <si>
    <t xml:space="preserve">2.6.1</t>
  </si>
  <si>
    <t xml:space="preserve">работы и услуги непроизводственного характера</t>
  </si>
  <si>
    <t xml:space="preserve">2.6.2</t>
  </si>
  <si>
    <t xml:space="preserve">арендная плата, лизинговые платежи</t>
  </si>
  <si>
    <t xml:space="preserve">2.6.3</t>
  </si>
  <si>
    <t xml:space="preserve">иные прочие расходы</t>
  </si>
  <si>
    <t xml:space="preserve">II.VII</t>
  </si>
  <si>
    <t xml:space="preserve">Иные сведения:</t>
  </si>
  <si>
    <t xml:space="preserve">2.7.1</t>
  </si>
  <si>
    <t xml:space="preserve">Расходы на ремонт</t>
  </si>
  <si>
    <t xml:space="preserve">2.7.2</t>
  </si>
  <si>
    <t xml:space="preserve">Коммерческие расходы</t>
  </si>
  <si>
    <t xml:space="preserve">2.7.3</t>
  </si>
  <si>
    <t xml:space="preserve">Управленческие расходы</t>
  </si>
  <si>
    <t xml:space="preserve">III</t>
  </si>
  <si>
    <t xml:space="preserve">Прибыль (убыток) от продаж (строка I - строка II) всего, в том числе:</t>
  </si>
  <si>
    <t xml:space="preserve">3.1</t>
  </si>
  <si>
    <t xml:space="preserve">3.1.1</t>
  </si>
  <si>
    <t xml:space="preserve">3.1.2</t>
  </si>
  <si>
    <t xml:space="preserve">3.1.3</t>
  </si>
  <si>
    <t xml:space="preserve">3.2</t>
  </si>
  <si>
    <t xml:space="preserve">3.3</t>
  </si>
  <si>
    <t xml:space="preserve">3.4</t>
  </si>
  <si>
    <t xml:space="preserve">3.5</t>
  </si>
  <si>
    <t xml:space="preserve">3.6</t>
  </si>
  <si>
    <t xml:space="preserve">3.7</t>
  </si>
  <si>
    <t xml:space="preserve">3.8</t>
  </si>
  <si>
    <t xml:space="preserve">3.8.1</t>
  </si>
  <si>
    <t xml:space="preserve">3.8.2</t>
  </si>
  <si>
    <t xml:space="preserve">3.9</t>
  </si>
  <si>
    <t xml:space="preserve">IV</t>
  </si>
  <si>
    <t xml:space="preserve">Прочие доходы и расходы (сальдо) (строка 4.1 – строка 4.2)</t>
  </si>
  <si>
    <t xml:space="preserve">4.1</t>
  </si>
  <si>
    <t xml:space="preserve">Прочие доходы всего, в том числе:</t>
  </si>
  <si>
    <t xml:space="preserve">4.1.1</t>
  </si>
  <si>
    <t xml:space="preserve">доходы от участия в других организациях</t>
  </si>
  <si>
    <t xml:space="preserve">4.1.2</t>
  </si>
  <si>
    <t xml:space="preserve">проценты к получению</t>
  </si>
  <si>
    <t xml:space="preserve">4.1.3</t>
  </si>
  <si>
    <t xml:space="preserve">восстановление резервов всего, в том числе:</t>
  </si>
  <si>
    <t xml:space="preserve">4.1.3.1</t>
  </si>
  <si>
    <t xml:space="preserve">по сомнительным долгам</t>
  </si>
  <si>
    <t xml:space="preserve">4.1.4</t>
  </si>
  <si>
    <t xml:space="preserve">прочие внереализационные доходы</t>
  </si>
  <si>
    <t xml:space="preserve">4.2</t>
  </si>
  <si>
    <t xml:space="preserve">4.2.1</t>
  </si>
  <si>
    <t xml:space="preserve">расходы, связанные с персоналом</t>
  </si>
  <si>
    <t xml:space="preserve">4.2.2</t>
  </si>
  <si>
    <t xml:space="preserve">проценты к уплате</t>
  </si>
  <si>
    <t xml:space="preserve">4.2.3</t>
  </si>
  <si>
    <t xml:space="preserve">создание резервов всего, в том числе:</t>
  </si>
  <si>
    <t xml:space="preserve">4.2.3.1</t>
  </si>
  <si>
    <t xml:space="preserve"> по сомнительным долгам</t>
  </si>
  <si>
    <t xml:space="preserve">4.2.4</t>
  </si>
  <si>
    <t xml:space="preserve">прочие внереализационные расходы</t>
  </si>
  <si>
    <t xml:space="preserve">V</t>
  </si>
  <si>
    <t xml:space="preserve">Прибыль (убыток) до налогообложения (строка III + строка IV) всего, в том числе:</t>
  </si>
  <si>
    <t xml:space="preserve">5.1</t>
  </si>
  <si>
    <t xml:space="preserve">Производство и поставка электрической энергии на оптовом рынке электрической энергии и мощности</t>
  </si>
  <si>
    <t xml:space="preserve">5.1.1</t>
  </si>
  <si>
    <t xml:space="preserve">5.1.2</t>
  </si>
  <si>
    <t xml:space="preserve">5.1.3</t>
  </si>
  <si>
    <t xml:space="preserve">5.2</t>
  </si>
  <si>
    <t xml:space="preserve">5.3</t>
  </si>
  <si>
    <t xml:space="preserve">5.4</t>
  </si>
  <si>
    <t xml:space="preserve">5.5</t>
  </si>
  <si>
    <t xml:space="preserve">5.6</t>
  </si>
  <si>
    <t xml:space="preserve">5.7</t>
  </si>
  <si>
    <t xml:space="preserve">5.8</t>
  </si>
  <si>
    <t xml:space="preserve">5.8.1</t>
  </si>
  <si>
    <t xml:space="preserve">5.8.2</t>
  </si>
  <si>
    <t xml:space="preserve">5.9</t>
  </si>
  <si>
    <t xml:space="preserve">VI</t>
  </si>
  <si>
    <t xml:space="preserve">Налог на прибыль всего, в том числе:</t>
  </si>
  <si>
    <t xml:space="preserve">6.1</t>
  </si>
  <si>
    <t xml:space="preserve">6.1.1</t>
  </si>
  <si>
    <t xml:space="preserve">6.1.2</t>
  </si>
  <si>
    <t xml:space="preserve">6.1.3</t>
  </si>
  <si>
    <t xml:space="preserve">6.2</t>
  </si>
  <si>
    <t xml:space="preserve">Производство и поставка тепловой энергии (мощности);</t>
  </si>
  <si>
    <t xml:space="preserve">6.3</t>
  </si>
  <si>
    <t xml:space="preserve">Оказание услуг по передаче электрической энергии;</t>
  </si>
  <si>
    <t xml:space="preserve">6.4</t>
  </si>
  <si>
    <t xml:space="preserve">Оказание услуг по передаче тепловой энергии, теплоносителя;</t>
  </si>
  <si>
    <t xml:space="preserve">6.5</t>
  </si>
  <si>
    <t xml:space="preserve">Оказание услуг по технологическому присоединению;</t>
  </si>
  <si>
    <t xml:space="preserve">6.6</t>
  </si>
  <si>
    <t xml:space="preserve">Реализация электрической энергии и мощности;</t>
  </si>
  <si>
    <t xml:space="preserve">6.7</t>
  </si>
  <si>
    <t xml:space="preserve">Реализации тепловой энергии (мощности);</t>
  </si>
  <si>
    <t xml:space="preserve">6.8</t>
  </si>
  <si>
    <t xml:space="preserve">6.8.1</t>
  </si>
  <si>
    <t xml:space="preserve">в части управления технологическими режимами</t>
  </si>
  <si>
    <t xml:space="preserve">6.8.2</t>
  </si>
  <si>
    <t xml:space="preserve">6.9</t>
  </si>
  <si>
    <t xml:space="preserve">Прочая деятельность;</t>
  </si>
  <si>
    <t xml:space="preserve">VII</t>
  </si>
  <si>
    <t xml:space="preserve">Чистая прибыль (убыток) всего, в том числе:</t>
  </si>
  <si>
    <t xml:space="preserve">7.1</t>
  </si>
  <si>
    <t xml:space="preserve">7.1.1</t>
  </si>
  <si>
    <t xml:space="preserve">7.1.2</t>
  </si>
  <si>
    <t xml:space="preserve">7.1.3</t>
  </si>
  <si>
    <t xml:space="preserve">7.2</t>
  </si>
  <si>
    <t xml:space="preserve">7.3</t>
  </si>
  <si>
    <t xml:space="preserve">7.4</t>
  </si>
  <si>
    <t xml:space="preserve">7.5</t>
  </si>
  <si>
    <t xml:space="preserve">7.6</t>
  </si>
  <si>
    <t xml:space="preserve">7.7</t>
  </si>
  <si>
    <t xml:space="preserve">7.8</t>
  </si>
  <si>
    <t xml:space="preserve">7.8.1</t>
  </si>
  <si>
    <t xml:space="preserve">7.8.2</t>
  </si>
  <si>
    <t xml:space="preserve">7.9</t>
  </si>
  <si>
    <t xml:space="preserve">VIII</t>
  </si>
  <si>
    <t xml:space="preserve">8.1</t>
  </si>
  <si>
    <t xml:space="preserve">На инвестиции</t>
  </si>
  <si>
    <t xml:space="preserve">8.2</t>
  </si>
  <si>
    <t xml:space="preserve">8.3</t>
  </si>
  <si>
    <t xml:space="preserve">8.4</t>
  </si>
  <si>
    <t xml:space="preserve">Остаток на развитие</t>
  </si>
  <si>
    <t xml:space="preserve">IX</t>
  </si>
  <si>
    <t xml:space="preserve">9.1</t>
  </si>
  <si>
    <t xml:space="preserve">Прибыль до налогообложения без учета процентов к уплате и амортизации (строкаV + строка 4.2.2 + строка II.IV)</t>
  </si>
  <si>
    <t xml:space="preserve">9.2</t>
  </si>
  <si>
    <t xml:space="preserve">Долг (кредиты и займы) на начало периода всего, в том числе:</t>
  </si>
  <si>
    <t xml:space="preserve">9.2.1</t>
  </si>
  <si>
    <t xml:space="preserve">краткосрочные кредиты и займы на начало периода</t>
  </si>
  <si>
    <t xml:space="preserve">9.3</t>
  </si>
  <si>
    <t xml:space="preserve">Долг (кредиты и займы) на конец периода, в том числе</t>
  </si>
  <si>
    <t xml:space="preserve">9.3.1</t>
  </si>
  <si>
    <t xml:space="preserve">краткосрочные кредиты и займы на конец периода</t>
  </si>
  <si>
    <t xml:space="preserve">9.4</t>
  </si>
  <si>
    <t xml:space="preserve"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</si>
  <si>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 xml:space="preserve">БЮДЖЕТ ДВИЖЕНИЯ ДЕНЕЖНЫХ СРЕДСТВ</t>
  </si>
  <si>
    <t xml:space="preserve">X</t>
  </si>
  <si>
    <t xml:space="preserve">Поступления от текущих операций всего, в том числе:</t>
  </si>
  <si>
    <t xml:space="preserve">10.1</t>
  </si>
  <si>
    <t xml:space="preserve">10.1.1</t>
  </si>
  <si>
    <t xml:space="preserve">10.1.2</t>
  </si>
  <si>
    <t xml:space="preserve">10.1.3</t>
  </si>
  <si>
    <t xml:space="preserve">10.2</t>
  </si>
  <si>
    <t xml:space="preserve">10.3</t>
  </si>
  <si>
    <t xml:space="preserve">10.4</t>
  </si>
  <si>
    <t xml:space="preserve">10.5</t>
  </si>
  <si>
    <t xml:space="preserve">10.6</t>
  </si>
  <si>
    <t xml:space="preserve">10.7</t>
  </si>
  <si>
    <t xml:space="preserve">10.8</t>
  </si>
  <si>
    <t xml:space="preserve">10.8.1</t>
  </si>
  <si>
    <t xml:space="preserve">10.8.2</t>
  </si>
  <si>
    <t xml:space="preserve">10.9</t>
  </si>
  <si>
    <t xml:space="preserve">Поступления денежных средств за счет средств бюджетов бюджетной системы Российской Федерации (субсидия) всего, в том числе:</t>
  </si>
  <si>
    <t xml:space="preserve">10.9.1</t>
  </si>
  <si>
    <t xml:space="preserve">за счет средств федерального бюджета</t>
  </si>
  <si>
    <t xml:space="preserve">10.9.2</t>
  </si>
  <si>
    <t xml:space="preserve">за счет средств консолидированного бюджета субъекта Российской Федерации</t>
  </si>
  <si>
    <t xml:space="preserve">10.10</t>
  </si>
  <si>
    <t xml:space="preserve">XI</t>
  </si>
  <si>
    <t xml:space="preserve">Платежи по текущим операциям всего, в том числе:</t>
  </si>
  <si>
    <t xml:space="preserve">11.1</t>
  </si>
  <si>
    <t xml:space="preserve">Оплата поставщикам топлива</t>
  </si>
  <si>
    <t xml:space="preserve">11.2</t>
  </si>
  <si>
    <t xml:space="preserve">Оплата покупной энергии всего, в том числе:</t>
  </si>
  <si>
    <t xml:space="preserve">11.2.1</t>
  </si>
  <si>
    <t xml:space="preserve">на оптовом рынке электрической энергии и мощности</t>
  </si>
  <si>
    <t xml:space="preserve">11.2.2</t>
  </si>
  <si>
    <t xml:space="preserve">на розничных рынках электрической энергии</t>
  </si>
  <si>
    <t xml:space="preserve">11.2.3</t>
  </si>
  <si>
    <t xml:space="preserve">на компенсацию потерь</t>
  </si>
  <si>
    <t xml:space="preserve">11.3</t>
  </si>
  <si>
    <t xml:space="preserve">Оплата услуг по передаче электрической энергии по единой (национальной) общероссийской электрической сети</t>
  </si>
  <si>
    <t xml:space="preserve">11.4</t>
  </si>
  <si>
    <t xml:space="preserve">Оплата услуг по передаче электрической энергии по сетям территориальных сетевых организаций</t>
  </si>
  <si>
    <t xml:space="preserve">11.5</t>
  </si>
  <si>
    <t xml:space="preserve">Оплата услуг по передаче тепловой энергии, теплоносителя</t>
  </si>
  <si>
    <t xml:space="preserve">11.6</t>
  </si>
  <si>
    <t xml:space="preserve">Оплата труда</t>
  </si>
  <si>
    <t xml:space="preserve">11.7</t>
  </si>
  <si>
    <t xml:space="preserve">Страховые взносы</t>
  </si>
  <si>
    <t xml:space="preserve">11.8</t>
  </si>
  <si>
    <t xml:space="preserve">Оплата налогов и сборов всего, в том числе:</t>
  </si>
  <si>
    <t xml:space="preserve">11.8.1</t>
  </si>
  <si>
    <t xml:space="preserve">налог на прибыль</t>
  </si>
  <si>
    <t xml:space="preserve">11.9</t>
  </si>
  <si>
    <t xml:space="preserve">Оплата сырья, материалов, запасных частей, инструментов</t>
  </si>
  <si>
    <t xml:space="preserve">11.10</t>
  </si>
  <si>
    <t xml:space="preserve">Оплата прочих услуг производственного характера</t>
  </si>
  <si>
    <t xml:space="preserve">11.11</t>
  </si>
  <si>
    <t xml:space="preserve">Арендная плата и лизинговые платежи</t>
  </si>
  <si>
    <t xml:space="preserve">11.12</t>
  </si>
  <si>
    <t xml:space="preserve"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</si>
  <si>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11.13</t>
  </si>
  <si>
    <t xml:space="preserve">Прочие платежи по текущей деятельности</t>
  </si>
  <si>
    <t xml:space="preserve">XII</t>
  </si>
  <si>
    <t xml:space="preserve">Поступления от инвестиционных операций всего, в том числе:</t>
  </si>
  <si>
    <t xml:space="preserve">12.1</t>
  </si>
  <si>
    <t xml:space="preserve">Поступления от реализации имущества и имущественных прав</t>
  </si>
  <si>
    <t xml:space="preserve">12.2</t>
  </si>
  <si>
    <t xml:space="preserve">Поступления по заключенным инвестиционным соглашениям, в том числе </t>
  </si>
  <si>
    <t xml:space="preserve">12.2.1</t>
  </si>
  <si>
    <t xml:space="preserve">по использованию средств бюджетов бюджетной системы Российской Федерации всего, в том числе:</t>
  </si>
  <si>
    <t xml:space="preserve">12.2.1.1</t>
  </si>
  <si>
    <t xml:space="preserve">средства федерального бюджета</t>
  </si>
  <si>
    <t xml:space="preserve">12.2.1.2</t>
  </si>
  <si>
    <t xml:space="preserve">средства консолидированного бюджета субъекта Российской Федерации</t>
  </si>
  <si>
    <t xml:space="preserve">12.3</t>
  </si>
  <si>
    <t xml:space="preserve">Прочие поступления по инвестиционным операциям</t>
  </si>
  <si>
    <t xml:space="preserve">XIII</t>
  </si>
  <si>
    <t xml:space="preserve">Платежи по инвестиционным операциям всего, в том числе:</t>
  </si>
  <si>
    <t xml:space="preserve">13.1</t>
  </si>
  <si>
    <t xml:space="preserve">Инвестиции в основной капитал всего, в том числе:</t>
  </si>
  <si>
    <t xml:space="preserve">13.1.1</t>
  </si>
  <si>
    <t xml:space="preserve">техническое перевооружение и реконструкция</t>
  </si>
  <si>
    <t xml:space="preserve">13.1.2</t>
  </si>
  <si>
    <t xml:space="preserve">новое строительство и расширение</t>
  </si>
  <si>
    <t xml:space="preserve">13.1.3</t>
  </si>
  <si>
    <t xml:space="preserve">проектно-изыскательные работы для объектов нового строительства будущих лет</t>
  </si>
  <si>
    <t xml:space="preserve">13.1.4</t>
  </si>
  <si>
    <t xml:space="preserve">приобретение объектов основных средств, земельных участков</t>
  </si>
  <si>
    <t xml:space="preserve">13.1.5</t>
  </si>
  <si>
    <t xml:space="preserve">проведение научно-исследовательских и опытно-конструкторских разработок</t>
  </si>
  <si>
    <t xml:space="preserve">13.1.6</t>
  </si>
  <si>
    <t xml:space="preserve">прочие выплаты, связанные с инвестициями в основной капитал</t>
  </si>
  <si>
    <t xml:space="preserve">13.2</t>
  </si>
  <si>
    <t xml:space="preserve">Приобретение нематериальных активов</t>
  </si>
  <si>
    <t xml:space="preserve">13.3</t>
  </si>
  <si>
    <t xml:space="preserve">Прочие платежи по инвестиционным операциям всего, в том числе:</t>
  </si>
  <si>
    <t xml:space="preserve">13.4</t>
  </si>
  <si>
    <t xml:space="preserve">13.4.1</t>
  </si>
  <si>
    <t xml:space="preserve">проценты по долговым обязательствам, включаемым в стоимость инвестиционного актива</t>
  </si>
  <si>
    <t xml:space="preserve">XIV</t>
  </si>
  <si>
    <t xml:space="preserve">Поступления от финансовых операций всего, в том числе:</t>
  </si>
  <si>
    <t xml:space="preserve">14.1</t>
  </si>
  <si>
    <t xml:space="preserve">Процентные поступления</t>
  </si>
  <si>
    <t xml:space="preserve">14.2</t>
  </si>
  <si>
    <t xml:space="preserve">Поступления  по полученным кредитам всего, в том числе:</t>
  </si>
  <si>
    <t xml:space="preserve">14.2.1</t>
  </si>
  <si>
    <t xml:space="preserve">на текущую деятельность</t>
  </si>
  <si>
    <t xml:space="preserve">14.2.2</t>
  </si>
  <si>
    <t xml:space="preserve">на инвестиционные операции</t>
  </si>
  <si>
    <t xml:space="preserve">14.2.3</t>
  </si>
  <si>
    <t xml:space="preserve">на рефинансирование кредитов и займов</t>
  </si>
  <si>
    <t xml:space="preserve">14.3</t>
  </si>
  <si>
    <t xml:space="preserve">Поступления от эмиссии акций**</t>
  </si>
  <si>
    <t xml:space="preserve">14.4</t>
  </si>
  <si>
    <t xml:space="preserve">Поступления от реализации финансовых инструментов всего, в том числе:</t>
  </si>
  <si>
    <t xml:space="preserve">14.4.1</t>
  </si>
  <si>
    <t xml:space="preserve">облигационные займы</t>
  </si>
  <si>
    <t xml:space="preserve">14.4.2</t>
  </si>
  <si>
    <t xml:space="preserve">вексели</t>
  </si>
  <si>
    <t xml:space="preserve">14.5</t>
  </si>
  <si>
    <t xml:space="preserve">Поступления от займов организаций</t>
  </si>
  <si>
    <t xml:space="preserve">14.6</t>
  </si>
  <si>
    <t xml:space="preserve">Поступления за счет средств инвесторов</t>
  </si>
  <si>
    <t xml:space="preserve">14.7</t>
  </si>
  <si>
    <t xml:space="preserve">Прочие поступления по финансовым операциям</t>
  </si>
  <si>
    <t xml:space="preserve">XV</t>
  </si>
  <si>
    <t xml:space="preserve">Платежи по финансовым операциям всего, в том числе:</t>
  </si>
  <si>
    <t xml:space="preserve">15.1</t>
  </si>
  <si>
    <t xml:space="preserve">Погашение кредитов и займов всего всего, в том числе:</t>
  </si>
  <si>
    <t xml:space="preserve">15.1.1</t>
  </si>
  <si>
    <t xml:space="preserve">15.1.2</t>
  </si>
  <si>
    <t xml:space="preserve">15.1.3</t>
  </si>
  <si>
    <t xml:space="preserve">15.2</t>
  </si>
  <si>
    <t xml:space="preserve">15.3</t>
  </si>
  <si>
    <t xml:space="preserve">Прочие выплаты по финансовым операциям</t>
  </si>
  <si>
    <t xml:space="preserve">XVI</t>
  </si>
  <si>
    <t xml:space="preserve">Сальдо денежных средств по операционной деятельности (строка X-строка XI) всего, в том числе:</t>
  </si>
  <si>
    <t xml:space="preserve">XVII</t>
  </si>
  <si>
    <t xml:space="preserve">Сальдо денежных средств по инвестиционным операциям всего (строка XII-строка XIII), всего в том числе </t>
  </si>
  <si>
    <t xml:space="preserve">17.1</t>
  </si>
  <si>
    <t xml:space="preserve">Сальдо денежных средств по инвестиционным операциям</t>
  </si>
  <si>
    <t xml:space="preserve">17.2</t>
  </si>
  <si>
    <t xml:space="preserve">Сальдо денежных средств по прочей деятельности</t>
  </si>
  <si>
    <t xml:space="preserve">XVIII</t>
  </si>
  <si>
    <t xml:space="preserve">Сальдо денежных средств по финансовым операциям всего (строка XIV-строка XV), в том числе</t>
  </si>
  <si>
    <t xml:space="preserve">18.1</t>
  </si>
  <si>
    <t xml:space="preserve">Сальдо денежных средств по привлечению и погашению кредитов и займов</t>
  </si>
  <si>
    <t xml:space="preserve">18.2</t>
  </si>
  <si>
    <t xml:space="preserve">Сальдо денежных средств по прочей финансовой деятельности</t>
  </si>
  <si>
    <t xml:space="preserve">XIX</t>
  </si>
  <si>
    <t xml:space="preserve">Сальдо денежных средств от транзитных операций</t>
  </si>
  <si>
    <t xml:space="preserve">XX</t>
  </si>
  <si>
    <t xml:space="preserve">Итого сальдо денежных средств (строка XVI+строка XVII+строка XVIII+строка XIX)</t>
  </si>
  <si>
    <t xml:space="preserve">XXI</t>
  </si>
  <si>
    <t xml:space="preserve">Остаток денежных средств на начало периода</t>
  </si>
  <si>
    <t xml:space="preserve">XXII</t>
  </si>
  <si>
    <t xml:space="preserve">XXIII</t>
  </si>
  <si>
    <t xml:space="preserve">23.1</t>
  </si>
  <si>
    <t xml:space="preserve">Дебиторская задолженность на конец периода всего, в том числе:</t>
  </si>
  <si>
    <t xml:space="preserve">23.1.1</t>
  </si>
  <si>
    <t xml:space="preserve">производство и поставка электрической энергии и мощности всего, в том числе: </t>
  </si>
  <si>
    <t xml:space="preserve">23.1.1.а</t>
  </si>
  <si>
    <t xml:space="preserve">из нее просроченная</t>
  </si>
  <si>
    <t xml:space="preserve">23.1.1.1</t>
  </si>
  <si>
    <t xml:space="preserve">производство и поставка электрической энергии на оптовом рынке электрической энергиии и мощности</t>
  </si>
  <si>
    <t xml:space="preserve">23.1.1.1.а</t>
  </si>
  <si>
    <t xml:space="preserve">23.1.1.2</t>
  </si>
  <si>
    <t xml:space="preserve">23.1.1.2.а</t>
  </si>
  <si>
    <t xml:space="preserve">23.1.1.3</t>
  </si>
  <si>
    <t xml:space="preserve">23.1.1.3.а</t>
  </si>
  <si>
    <t xml:space="preserve">23.1.2</t>
  </si>
  <si>
    <t xml:space="preserve">производство и поставка тепловой энергии (мощности)</t>
  </si>
  <si>
    <t xml:space="preserve">23.1.2.а</t>
  </si>
  <si>
    <t xml:space="preserve">23.1.3</t>
  </si>
  <si>
    <t xml:space="preserve">оказание услуг по передаче электрической энергии</t>
  </si>
  <si>
    <t xml:space="preserve">23.1.3.а</t>
  </si>
  <si>
    <t xml:space="preserve">23.1.4</t>
  </si>
  <si>
    <t xml:space="preserve">оказание услуг по передаче тепловой энергии, теплоносителя</t>
  </si>
  <si>
    <t xml:space="preserve">23.1.4.а</t>
  </si>
  <si>
    <t xml:space="preserve">23.1.5</t>
  </si>
  <si>
    <t xml:space="preserve">оказание услуг по технологическому присоединению</t>
  </si>
  <si>
    <t xml:space="preserve">23.1.5.а</t>
  </si>
  <si>
    <t xml:space="preserve">23.1.6</t>
  </si>
  <si>
    <t xml:space="preserve">реализация электрической энергии и мощности</t>
  </si>
  <si>
    <t xml:space="preserve">23.1.6.а</t>
  </si>
  <si>
    <t xml:space="preserve">23.1.7</t>
  </si>
  <si>
    <t xml:space="preserve">реализации тепловой энергии (мощности)</t>
  </si>
  <si>
    <t xml:space="preserve">23.1.7.а</t>
  </si>
  <si>
    <t xml:space="preserve">23.1.8</t>
  </si>
  <si>
    <t xml:space="preserve">оказание услуг по оперативно-диспетчерскому управлению в электроэнергетике всего, в том числе:</t>
  </si>
  <si>
    <t xml:space="preserve">23.1.8.а</t>
  </si>
  <si>
    <t xml:space="preserve">23.1.8.1</t>
  </si>
  <si>
    <t xml:space="preserve">23.1.8.1.а</t>
  </si>
  <si>
    <t xml:space="preserve">23.1.8.2</t>
  </si>
  <si>
    <t xml:space="preserve">23.1.8.2.а</t>
  </si>
  <si>
    <t xml:space="preserve">23.1.9</t>
  </si>
  <si>
    <t xml:space="preserve">прочая деятельность</t>
  </si>
  <si>
    <t xml:space="preserve">23.1.9.а</t>
  </si>
  <si>
    <t xml:space="preserve">23.2</t>
  </si>
  <si>
    <t xml:space="preserve">Кредиторская задолженность на конец периода всего, в том числе:</t>
  </si>
  <si>
    <t xml:space="preserve">23.2.1</t>
  </si>
  <si>
    <t xml:space="preserve">поставщикам топлива на технологические цели</t>
  </si>
  <si>
    <t xml:space="preserve">23.2.1.а</t>
  </si>
  <si>
    <t xml:space="preserve">23.2.2</t>
  </si>
  <si>
    <t xml:space="preserve">поставщикам покупной энергии всего, в том числе:</t>
  </si>
  <si>
    <t xml:space="preserve">23.2.2.1</t>
  </si>
  <si>
    <t xml:space="preserve">23.2.2.1.а</t>
  </si>
  <si>
    <t xml:space="preserve">23.2.2.2</t>
  </si>
  <si>
    <t xml:space="preserve">на розничных рынках</t>
  </si>
  <si>
    <t xml:space="preserve">23.2.2.2.а</t>
  </si>
  <si>
    <t xml:space="preserve">23.2.3</t>
  </si>
  <si>
    <t xml:space="preserve">по оплате услуг на передачу электрической энергии по единой (национальной) общероссийской электрической сети</t>
  </si>
  <si>
    <t xml:space="preserve">23.2.3.а</t>
  </si>
  <si>
    <t xml:space="preserve">23.2.4</t>
  </si>
  <si>
    <t xml:space="preserve">по оплате услуг территориальных сетевых организаций</t>
  </si>
  <si>
    <t xml:space="preserve">23.2.4.а</t>
  </si>
  <si>
    <t xml:space="preserve">23.2.5</t>
  </si>
  <si>
    <t xml:space="preserve">перед персоналом по оплате труда</t>
  </si>
  <si>
    <t xml:space="preserve">23.2.5.а</t>
  </si>
  <si>
    <t xml:space="preserve">23.2.6</t>
  </si>
  <si>
    <t xml:space="preserve">перед бюджетами и внебюджетными фондами</t>
  </si>
  <si>
    <t xml:space="preserve">23.2.6.а</t>
  </si>
  <si>
    <t xml:space="preserve">23.2.7</t>
  </si>
  <si>
    <t xml:space="preserve">по договорам технологического присоединения</t>
  </si>
  <si>
    <t xml:space="preserve">23.2.7.а</t>
  </si>
  <si>
    <t xml:space="preserve">23.2.8</t>
  </si>
  <si>
    <t xml:space="preserve">по обязательствам перед поставщиками и подрядчиками по исполнению инвестиционной программы </t>
  </si>
  <si>
    <t xml:space="preserve">23.2.8.а</t>
  </si>
  <si>
    <t xml:space="preserve">23.2.9</t>
  </si>
  <si>
    <t xml:space="preserve">прочая кредиторская задолженность</t>
  </si>
  <si>
    <t xml:space="preserve">23.2.9.а</t>
  </si>
  <si>
    <t xml:space="preserve">23.3</t>
  </si>
  <si>
    <t xml:space="preserve">Отношение поступлений денежных средств к выручке от реализованных товаров и оказанных услуг (с учетом НДС) всего, в том числе:</t>
  </si>
  <si>
    <t xml:space="preserve">%</t>
  </si>
  <si>
    <t xml:space="preserve">23.3.1</t>
  </si>
  <si>
    <t xml:space="preserve">от производства и поставки электрической энергии и мощности</t>
  </si>
  <si>
    <t xml:space="preserve">23.3.1.1</t>
  </si>
  <si>
    <t xml:space="preserve">от производства и поставки электрической энергии на оптовом рынке электрической энергии и мощности</t>
  </si>
  <si>
    <t xml:space="preserve">23.3.1.2</t>
  </si>
  <si>
    <t xml:space="preserve">от производства и поставки электрической мощности на оптовом рынке электрической энергии и мощности</t>
  </si>
  <si>
    <t xml:space="preserve">23.3.1.3</t>
  </si>
  <si>
    <t xml:space="preserve">от производства и поставки электрической энергии (мощности) на розничных рынках электрической энергии</t>
  </si>
  <si>
    <t xml:space="preserve">23.3.2</t>
  </si>
  <si>
    <t xml:space="preserve">от производства и поставки тепловой энергии (мощности)</t>
  </si>
  <si>
    <t xml:space="preserve">23.3.3</t>
  </si>
  <si>
    <t xml:space="preserve">от оказания услуг по передаче электрической энергии</t>
  </si>
  <si>
    <t xml:space="preserve">23.3.4</t>
  </si>
  <si>
    <t xml:space="preserve">от оказания услуг по передаче тепловой энергии, теплоносителя</t>
  </si>
  <si>
    <t xml:space="preserve">23.3.5</t>
  </si>
  <si>
    <t xml:space="preserve">от реализации электрической энергии и мощности</t>
  </si>
  <si>
    <t xml:space="preserve">23.3.6</t>
  </si>
  <si>
    <t xml:space="preserve">от реализации тепловой энергии (мощности)</t>
  </si>
  <si>
    <t xml:space="preserve">23.3.7</t>
  </si>
  <si>
    <t xml:space="preserve">от оказания услуг по оперативно-диспетчерскому управлению в электроэнергетике всего, в том числе:</t>
  </si>
  <si>
    <t xml:space="preserve">23.3.7.1</t>
  </si>
  <si>
    <t xml:space="preserve">23.3.7.2</t>
  </si>
  <si>
    <t xml:space="preserve">ТЕХНИКО-ЭКОНОМИЧЕСКИЕ ПОКАЗАТЕЛИ</t>
  </si>
  <si>
    <t xml:space="preserve">XXIV</t>
  </si>
  <si>
    <t xml:space="preserve">В отношении деятельности по производству электрической, тепловой энергии (мощности)</t>
  </si>
  <si>
    <t xml:space="preserve">x</t>
  </si>
  <si>
    <t xml:space="preserve">24.1</t>
  </si>
  <si>
    <t xml:space="preserve">Установленная электрическая мощность</t>
  </si>
  <si>
    <t xml:space="preserve">МВт</t>
  </si>
  <si>
    <t xml:space="preserve">24.2</t>
  </si>
  <si>
    <t xml:space="preserve">Установленная тепловая мощность</t>
  </si>
  <si>
    <t xml:space="preserve">Гкал/час</t>
  </si>
  <si>
    <t xml:space="preserve">24.3</t>
  </si>
  <si>
    <t xml:space="preserve">Располагаемая электрическая мощность</t>
  </si>
  <si>
    <t xml:space="preserve">24.4</t>
  </si>
  <si>
    <t xml:space="preserve">Присоединенная тепловая мощность</t>
  </si>
  <si>
    <t xml:space="preserve">24.5</t>
  </si>
  <si>
    <t xml:space="preserve">Объем выработанной электрической энергии</t>
  </si>
  <si>
    <t xml:space="preserve">млн.кВт.ч</t>
  </si>
  <si>
    <t xml:space="preserve">24.6</t>
  </si>
  <si>
    <t xml:space="preserve">Объем продукции отпущенной с шин (коллекторов)</t>
  </si>
  <si>
    <t xml:space="preserve">24.6.1</t>
  </si>
  <si>
    <t xml:space="preserve">электрической энергии</t>
  </si>
  <si>
    <t xml:space="preserve">24.6.2</t>
  </si>
  <si>
    <t xml:space="preserve">тепловой энергии</t>
  </si>
  <si>
    <t xml:space="preserve">тыс.Гкал</t>
  </si>
  <si>
    <t xml:space="preserve">24.7</t>
  </si>
  <si>
    <t xml:space="preserve">Объем покупной продукции для последующей продажи</t>
  </si>
  <si>
    <t xml:space="preserve">24.7.1</t>
  </si>
  <si>
    <t xml:space="preserve">24.7.2</t>
  </si>
  <si>
    <t xml:space="preserve">электрической мощности</t>
  </si>
  <si>
    <t xml:space="preserve">24.7.3</t>
  </si>
  <si>
    <t xml:space="preserve">24.8</t>
  </si>
  <si>
    <t xml:space="preserve">Объем покупной продукции на технологические цели</t>
  </si>
  <si>
    <t xml:space="preserve">24.8.1</t>
  </si>
  <si>
    <t xml:space="preserve">24.8.2</t>
  </si>
  <si>
    <t xml:space="preserve">24.9</t>
  </si>
  <si>
    <t xml:space="preserve">Объем продукции отпущенной (проданной) потребителям</t>
  </si>
  <si>
    <t xml:space="preserve">24.9.1</t>
  </si>
  <si>
    <t xml:space="preserve">24.9.2</t>
  </si>
  <si>
    <t xml:space="preserve">24.9.3</t>
  </si>
  <si>
    <t xml:space="preserve">XXV</t>
  </si>
  <si>
    <t xml:space="preserve">В отношении деятельности по передаче электрической энергии</t>
  </si>
  <si>
    <t xml:space="preserve">25.1</t>
  </si>
  <si>
    <t xml:space="preserve">Объем отпуска электрической энергии из сети (полезный отпуск) всего, в том числе:</t>
  </si>
  <si>
    <t xml:space="preserve">25.1.1</t>
  </si>
  <si>
    <t xml:space="preserve">потребителям, присоединенным к единой (национальной) общероссийской электрической сети всего, в том числе:</t>
  </si>
  <si>
    <t xml:space="preserve">25.1.1.1</t>
  </si>
  <si>
    <t xml:space="preserve">территориальные сетевые организации</t>
  </si>
  <si>
    <t xml:space="preserve">25.1.1.2</t>
  </si>
  <si>
    <t xml:space="preserve">потребители, не являющиеся территориальными сетевыми организациями</t>
  </si>
  <si>
    <t xml:space="preserve">25.2</t>
  </si>
  <si>
    <t xml:space="preserve">Объем технологического расхода (потерь) при передаче электрической энергии</t>
  </si>
  <si>
    <t xml:space="preserve">25.3</t>
  </si>
  <si>
    <t xml:space="preserve">Заявленная мощность***/фактическая мощность всего, в том числе:</t>
  </si>
  <si>
    <t xml:space="preserve">25.3.1</t>
  </si>
  <si>
    <t xml:space="preserve">потребителей, присоединенных к единой (национальной) общероссийской электрической сети всего, в том числе:</t>
  </si>
  <si>
    <t xml:space="preserve">25.3.1.1</t>
  </si>
  <si>
    <t xml:space="preserve">25.3.1.2</t>
  </si>
  <si>
    <t xml:space="preserve">25.4</t>
  </si>
  <si>
    <t xml:space="preserve">Количество условных единиц обслуживаемого электросетевого оборудования</t>
  </si>
  <si>
    <t xml:space="preserve">у.е.</t>
  </si>
  <si>
    <t xml:space="preserve">25.5</t>
  </si>
  <si>
    <t xml:space="preserve">Неободимая валовая выручка сетевой организации в части содержания (строка 1.3-строка 2.2.1-строка 2.2.2-строка 2.1.2.1.1)</t>
  </si>
  <si>
    <t xml:space="preserve">XXVI</t>
  </si>
  <si>
    <t xml:space="preserve">В отношении сбытовой деятельности</t>
  </si>
  <si>
    <t xml:space="preserve">26.1</t>
  </si>
  <si>
    <t xml:space="preserve">Полезный отпуск электрической энергии потребителям</t>
  </si>
  <si>
    <t xml:space="preserve">26.2</t>
  </si>
  <si>
    <t xml:space="preserve">Отпуск тепловой энергии потребителям</t>
  </si>
  <si>
    <t xml:space="preserve"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</si>
  <si>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</si>
  <si>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 xml:space="preserve">26.4</t>
  </si>
  <si>
    <t xml:space="preserve">Необходимая валовая выручка сбытовой организации без учета затрат на покупку тепловой энергии и оплаты услуг по ее передаче</t>
  </si>
  <si>
    <t xml:space="preserve">XXVII</t>
  </si>
  <si>
    <t xml:space="preserve">В отношении деятельности по оперативно-диспетчерскому управлению</t>
  </si>
  <si>
    <t xml:space="preserve">27.1</t>
  </si>
  <si>
    <t xml:space="preserve">Установленная мощность в Единой энергетической системе России, в том числе</t>
  </si>
  <si>
    <t xml:space="preserve">27.1.1</t>
  </si>
  <si>
    <t xml:space="preserve"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</si>
  <si>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 xml:space="preserve">27.1.2</t>
  </si>
  <si>
    <t xml:space="preserve"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</si>
  <si>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 xml:space="preserve">27.1.3</t>
  </si>
  <si>
    <t xml:space="preserve">средняя мощность поставки электрической энергии по группам точек поставки импорта на оптовом рынке</t>
  </si>
  <si>
    <t xml:space="preserve">27.2</t>
  </si>
  <si>
    <t xml:space="preserve">Объем потребления в Единой энергетической системе России, в том числе</t>
  </si>
  <si>
    <t xml:space="preserve">27.2.1</t>
  </si>
  <si>
    <t xml:space="preserve">суммарный объем потребления (покупки) электрической энергии по всем группам точек поставки, зарегистрированным на оптовом рынке</t>
  </si>
  <si>
    <t xml:space="preserve">27.2.2</t>
  </si>
  <si>
    <t xml:space="preserve">суммарный объем поставки электрической энергии на экспорт из России</t>
  </si>
  <si>
    <t xml:space="preserve">27.3</t>
  </si>
  <si>
    <t xml:space="preserve">Собственная необходимая валовая выручка субъекта оперативно-диспетчерского управления, всего в том числе</t>
  </si>
  <si>
    <t xml:space="preserve">27.3.1</t>
  </si>
  <si>
    <t xml:space="preserve"> в части управления технологическими режимами </t>
  </si>
  <si>
    <t xml:space="preserve">27.3.2</t>
  </si>
  <si>
    <t xml:space="preserve">XXVIII</t>
  </si>
  <si>
    <t xml:space="preserve">Среднесписочная численность работников</t>
  </si>
  <si>
    <t xml:space="preserve">чел</t>
  </si>
  <si>
    <t xml:space="preserve">2 Источники финансирования инвестиционной программы субъекта электроэнергетики </t>
  </si>
  <si>
    <t xml:space="preserve">Факт 9 мес 2024г.</t>
  </si>
  <si>
    <t xml:space="preserve">Источники финансирования инвестиционной программы всего (строка I+строка II) всего, в том числе:</t>
  </si>
  <si>
    <t xml:space="preserve">Собственные средства всего, в том числе:</t>
  </si>
  <si>
    <t xml:space="preserve">полученная от реализации продукции и оказанных услуг по регулируемым ценам (тарифам):</t>
  </si>
  <si>
    <t xml:space="preserve">1.1.1.1</t>
  </si>
  <si>
    <t xml:space="preserve">производства и поставки электрической энергии и мощности</t>
  </si>
  <si>
    <t xml:space="preserve">1.1.1.1.1</t>
  </si>
  <si>
    <t xml:space="preserve">1.1.1.1.2</t>
  </si>
  <si>
    <t xml:space="preserve">1.1.1.1.3</t>
  </si>
  <si>
    <t xml:space="preserve">1.1.1.2</t>
  </si>
  <si>
    <t xml:space="preserve">производства и поставки тепловой энергии (мощности)</t>
  </si>
  <si>
    <t xml:space="preserve">1.1.1.3</t>
  </si>
  <si>
    <t xml:space="preserve">оказания услуг по передаче электрической энергии</t>
  </si>
  <si>
    <t xml:space="preserve">1.1.1.4</t>
  </si>
  <si>
    <t xml:space="preserve">оказания услуг по передаче тепловой энергии, теплоносителя</t>
  </si>
  <si>
    <t xml:space="preserve">1.1.1.5</t>
  </si>
  <si>
    <t xml:space="preserve">1.1.1.5.1</t>
  </si>
  <si>
    <t xml:space="preserve">от технологического присоединения объектов по производству электрической и тепловой энергии</t>
  </si>
  <si>
    <t xml:space="preserve">1.1.1.5.1.а</t>
  </si>
  <si>
    <t xml:space="preserve">    авансовое использование прибыли</t>
  </si>
  <si>
    <t xml:space="preserve">1.1.1.5.2</t>
  </si>
  <si>
    <t xml:space="preserve">от технологического присоединения потребителей</t>
  </si>
  <si>
    <t xml:space="preserve">1.1.1.5.2.а</t>
  </si>
  <si>
    <t xml:space="preserve">1.1.1.6</t>
  </si>
  <si>
    <t xml:space="preserve">реализации электрической энергии и мощности</t>
  </si>
  <si>
    <t xml:space="preserve">1.1.1.7</t>
  </si>
  <si>
    <t xml:space="preserve">1.1.1.8</t>
  </si>
  <si>
    <t xml:space="preserve">оказания услуг по оперативно-диспетчерскому управлению в электроэнергетике всего, в том числе:</t>
  </si>
  <si>
    <t xml:space="preserve">1.1.1.8.1</t>
  </si>
  <si>
    <t xml:space="preserve">1.1.1.8.2</t>
  </si>
  <si>
    <t xml:space="preserve">прибыль от продажи электрической энергии (мощности) по нерегулируемым ценам, всего в том числе:</t>
  </si>
  <si>
    <t xml:space="preserve">1.1.2.1</t>
  </si>
  <si>
    <t xml:space="preserve">1.1.2.2</t>
  </si>
  <si>
    <t xml:space="preserve">1.1.2.3</t>
  </si>
  <si>
    <t xml:space="preserve">прочая прибыль</t>
  </si>
  <si>
    <t xml:space="preserve">Амортизация основных средств всего, в том числе:</t>
  </si>
  <si>
    <t xml:space="preserve">текущая амортизация, учтенная в ценах (тарифах) всего, в том числе:</t>
  </si>
  <si>
    <t xml:space="preserve">1.2.1.1</t>
  </si>
  <si>
    <t xml:space="preserve">производство и поставка электрической энергии и мощности</t>
  </si>
  <si>
    <t xml:space="preserve">1.2.1.1.1</t>
  </si>
  <si>
    <t xml:space="preserve">1.2.1.1.2</t>
  </si>
  <si>
    <t xml:space="preserve">1.2.1.1.3</t>
  </si>
  <si>
    <t xml:space="preserve">1.2.1.2</t>
  </si>
  <si>
    <t xml:space="preserve">1.2.1.3</t>
  </si>
  <si>
    <t xml:space="preserve">1.2.1.4</t>
  </si>
  <si>
    <t xml:space="preserve">1.2.1.5</t>
  </si>
  <si>
    <t xml:space="preserve">1.2.1.6</t>
  </si>
  <si>
    <t xml:space="preserve">1.2.1.7</t>
  </si>
  <si>
    <t xml:space="preserve">1.2.1.7.1</t>
  </si>
  <si>
    <t xml:space="preserve">1.2.1.7.2</t>
  </si>
  <si>
    <t xml:space="preserve">прочая текущая амортизация</t>
  </si>
  <si>
    <t xml:space="preserve">недоиспользованная амортизация прошлых лет всего, в том числе:</t>
  </si>
  <si>
    <t xml:space="preserve">1.2.3.1</t>
  </si>
  <si>
    <t xml:space="preserve">1.2.3.1.1</t>
  </si>
  <si>
    <t xml:space="preserve">1.2.3.1.2.</t>
  </si>
  <si>
    <t xml:space="preserve">1.2.3.1.2</t>
  </si>
  <si>
    <t xml:space="preserve">1.2.3.2</t>
  </si>
  <si>
    <t xml:space="preserve">1.2.3.3</t>
  </si>
  <si>
    <t xml:space="preserve">1.2.3.4</t>
  </si>
  <si>
    <t xml:space="preserve">1.2.3.5</t>
  </si>
  <si>
    <t xml:space="preserve">1.2.3.6</t>
  </si>
  <si>
    <t xml:space="preserve">1.2.3.7</t>
  </si>
  <si>
    <t xml:space="preserve">1.2.3.7.1</t>
  </si>
  <si>
    <t xml:space="preserve">1.2.3.7.2</t>
  </si>
  <si>
    <t xml:space="preserve">Возврат налога на добавленную стоимость****</t>
  </si>
  <si>
    <t xml:space="preserve">средства от эмиссии акций</t>
  </si>
  <si>
    <t xml:space="preserve">1.4.2</t>
  </si>
  <si>
    <t xml:space="preserve">остаток собственных средств на начало года</t>
  </si>
  <si>
    <t xml:space="preserve">Вексели</t>
  </si>
  <si>
    <t xml:space="preserve">2.5.1.1</t>
  </si>
  <si>
    <t xml:space="preserve">в том числе средства федерального бюджета, недоиспользованные в прошлых периодах</t>
  </si>
  <si>
    <t xml:space="preserve">2.5.2.1</t>
  </si>
  <si>
    <t xml:space="preserve">в том числе средства консолидированного бюджета субъекта Российской Федерации, недоиспользованные в прошлых периодах</t>
  </si>
  <si>
    <t xml:space="preserve"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</si>
  <si>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</si>
  <si>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 xml:space="preserve">цен (тарифов) на услуги по передаче электрической энергии;</t>
  </si>
  <si>
    <t xml:space="preserve">амортизации, учтенной в ценах (тарифах) на услуги по передаче электрической энергии;</t>
  </si>
  <si>
    <t xml:space="preserve">кредитов</t>
  </si>
  <si>
    <t xml:space="preserve"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</si>
  <si>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 xml:space="preserve">3.2.1</t>
  </si>
  <si>
    <t xml:space="preserve">возврат инвестированного капитала, направляемый на инвестиции</t>
  </si>
  <si>
    <t xml:space="preserve">3.2.2</t>
  </si>
  <si>
    <t xml:space="preserve">доход на инвестированный капитал, направляемый на инвестиции</t>
  </si>
  <si>
    <t xml:space="preserve">3.2.3</t>
  </si>
  <si>
    <t xml:space="preserve">заемные средства, направляемые на инвестиции</t>
  </si>
  <si>
    <t xml:space="preserve"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</si>
  <si>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</si>
  <si>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 xml:space="preserve"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</si>
  <si>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</si>
  <si>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 xml:space="preserve"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</si>
  <si>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</si>
  <si>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 xml:space="preserve">2014 факт</t>
  </si>
  <si>
    <t xml:space="preserve">2015 факт</t>
  </si>
  <si>
    <t xml:space="preserve">2016 кор.плана = колонка 2016 план</t>
  </si>
  <si>
    <t xml:space="preserve">2017 план</t>
  </si>
  <si>
    <t xml:space="preserve">2017 кор.плана</t>
  </si>
  <si>
    <t xml:space="preserve">2018 план</t>
  </si>
  <si>
    <t xml:space="preserve">2018 кор.плана</t>
  </si>
  <si>
    <t xml:space="preserve">2019 кор.плана</t>
  </si>
  <si>
    <t xml:space="preserve">Прочие  доходы, всего</t>
  </si>
  <si>
    <t xml:space="preserve">тыс.руб</t>
  </si>
  <si>
    <t xml:space="preserve">Проценты к получению </t>
  </si>
  <si>
    <t xml:space="preserve">От совместной деятельности</t>
  </si>
  <si>
    <t xml:space="preserve">От реализации основных средств, квартир, МПЗ, НМА, других внеоборотных активов</t>
  </si>
  <si>
    <t xml:space="preserve"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</si>
  <si>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</si>
  <si>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 xml:space="preserve">От аренды</t>
  </si>
  <si>
    <t xml:space="preserve">От участия в других организациях  </t>
  </si>
  <si>
    <t xml:space="preserve">1.6.1</t>
  </si>
  <si>
    <t xml:space="preserve">         в т.ч. дивиденды полученные</t>
  </si>
  <si>
    <t xml:space="preserve">1.7.</t>
  </si>
  <si>
    <t xml:space="preserve">Пени, штрафы, неустойки признанные или по которым получено решение суда</t>
  </si>
  <si>
    <t xml:space="preserve">1.8.</t>
  </si>
  <si>
    <t xml:space="preserve">Прибыль прошлых лет, выявленная в отчётном периоде</t>
  </si>
  <si>
    <t xml:space="preserve">1.9.</t>
  </si>
  <si>
    <t xml:space="preserve"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</si>
  <si>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 xml:space="preserve">1.9.1</t>
  </si>
  <si>
    <t xml:space="preserve">         в т.ч. от переоценки долгосрочных финансовых вложений (акций, долей)</t>
  </si>
  <si>
    <t xml:space="preserve">1.10.</t>
  </si>
  <si>
    <t xml:space="preserve">Доход от безвозмездно полученных активов</t>
  </si>
  <si>
    <t xml:space="preserve">1.11.</t>
  </si>
  <si>
    <t xml:space="preserve">Кредиторская задолженность более 3 лет</t>
  </si>
  <si>
    <t xml:space="preserve">1.12.</t>
  </si>
  <si>
    <t xml:space="preserve">От курсовых и суммовых разниц</t>
  </si>
  <si>
    <t xml:space="preserve">1.13.</t>
  </si>
  <si>
    <t xml:space="preserve">Субвенции на разницу в тарифах</t>
  </si>
  <si>
    <t xml:space="preserve">1.14.</t>
  </si>
  <si>
    <t xml:space="preserve">Восстановление резерва по сомнительным долгам</t>
  </si>
  <si>
    <t xml:space="preserve">1.15.</t>
  </si>
  <si>
    <t xml:space="preserve">Прочие доходы (чрезвычайные)*</t>
  </si>
  <si>
    <t xml:space="preserve">1.16.</t>
  </si>
  <si>
    <t xml:space="preserve">Другие прочие  доходы*</t>
  </si>
  <si>
    <t xml:space="preserve">Прочие  расходы, всего</t>
  </si>
  <si>
    <t xml:space="preserve">Проценты к уплате</t>
  </si>
  <si>
    <t xml:space="preserve">От реализации основных средств, квартир, МПЗ, НМА, других активов</t>
  </si>
  <si>
    <t xml:space="preserve">2.4.1</t>
  </si>
  <si>
    <t xml:space="preserve">Убыток от переоценки финансовых вложений, резерв под обесценение финансовых вложений</t>
  </si>
  <si>
    <t xml:space="preserve">Прочие налоги отражающиеся в операц. расходах</t>
  </si>
  <si>
    <t xml:space="preserve">Оплата услуг кредитных организаций</t>
  </si>
  <si>
    <t xml:space="preserve">Резерв по сомнительным долгам</t>
  </si>
  <si>
    <t xml:space="preserve">2.10</t>
  </si>
  <si>
    <t xml:space="preserve">Содержание законсервированных объектов</t>
  </si>
  <si>
    <t xml:space="preserve">2.11</t>
  </si>
  <si>
    <t xml:space="preserve">Выбытие без дохода (стоимость безвозмездно переданного имущества)</t>
  </si>
  <si>
    <t xml:space="preserve">2.12</t>
  </si>
  <si>
    <t xml:space="preserve">2.13</t>
  </si>
  <si>
    <t xml:space="preserve">Убытки прошлых лет, выявленные в отчётном периоде</t>
  </si>
  <si>
    <t xml:space="preserve">2.14</t>
  </si>
  <si>
    <t xml:space="preserve">2.15</t>
  </si>
  <si>
    <t xml:space="preserve">Расходы социального характера **)</t>
  </si>
  <si>
    <t xml:space="preserve">2.16</t>
  </si>
  <si>
    <t xml:space="preserve">Расходы на реализацию программы улучшения жилищных условий</t>
  </si>
  <si>
    <t xml:space="preserve">2.17</t>
  </si>
  <si>
    <t xml:space="preserve">Расходы на содержание социальной сферы ***)</t>
  </si>
  <si>
    <t xml:space="preserve">2.18</t>
  </si>
  <si>
    <t xml:space="preserve">Фонд заработной платы из прочих расходов</t>
  </si>
  <si>
    <t xml:space="preserve">2.19</t>
  </si>
  <si>
    <t xml:space="preserve">Добровольное медицинское страхование</t>
  </si>
  <si>
    <t xml:space="preserve">2.20</t>
  </si>
  <si>
    <t xml:space="preserve">Выплаты вознаграждений членам Советов директоров и ревизионной комиссии</t>
  </si>
  <si>
    <t xml:space="preserve">2.21</t>
  </si>
  <si>
    <t xml:space="preserve">Расходы на управление капиталом (переоценка, реестр, консультации)</t>
  </si>
  <si>
    <t xml:space="preserve">2.22</t>
  </si>
  <si>
    <t xml:space="preserve">Расходы на проведение ежегодного собрания акционеров </t>
  </si>
  <si>
    <t xml:space="preserve">2.23</t>
  </si>
  <si>
    <t xml:space="preserve">Прочие  расходы (детализация)  </t>
  </si>
  <si>
    <t xml:space="preserve">2.23.1</t>
  </si>
  <si>
    <t xml:space="preserve">    взносы в некоммерческие фонды и партнерства</t>
  </si>
  <si>
    <t xml:space="preserve">2.23.1.1</t>
  </si>
  <si>
    <t xml:space="preserve">      в т.ч. НПФ Энергетики</t>
  </si>
  <si>
    <t xml:space="preserve">2.23.1.2</t>
  </si>
  <si>
    <t xml:space="preserve">               НП ИНВЭЛ</t>
  </si>
  <si>
    <t xml:space="preserve">2.23.1.3</t>
  </si>
  <si>
    <t xml:space="preserve">               ЭУФ</t>
  </si>
  <si>
    <t xml:space="preserve">2.23.1.4</t>
  </si>
  <si>
    <t xml:space="preserve">               НП АТС</t>
  </si>
  <si>
    <t xml:space="preserve">2.23.1.5</t>
  </si>
  <si>
    <t xml:space="preserve">               НП Гарантирующих поставщиков</t>
  </si>
  <si>
    <t xml:space="preserve">2.23.1.6</t>
  </si>
  <si>
    <t xml:space="preserve">               НП ВТИ</t>
  </si>
  <si>
    <t xml:space="preserve">2.23.1.7</t>
  </si>
  <si>
    <t xml:space="preserve">               фонды, созданные по инициативе органов власти и включенные в тарифы</t>
  </si>
  <si>
    <t xml:space="preserve">2.23.1.8</t>
  </si>
  <si>
    <t xml:space="preserve">    прочие</t>
  </si>
  <si>
    <t xml:space="preserve">2.23.2</t>
  </si>
  <si>
    <t xml:space="preserve">судебные издержки</t>
  </si>
  <si>
    <t xml:space="preserve">2.23.3</t>
  </si>
  <si>
    <t xml:space="preserve">расходы на экологию</t>
  </si>
  <si>
    <t xml:space="preserve">2.23.4</t>
  </si>
  <si>
    <t xml:space="preserve">издержки по исполнительному производству</t>
  </si>
  <si>
    <t xml:space="preserve">2.23.5</t>
  </si>
  <si>
    <t xml:space="preserve">списание долгов, нереальных к взысканию</t>
  </si>
  <si>
    <t xml:space="preserve">2.23.6</t>
  </si>
  <si>
    <t xml:space="preserve">невозмещаемый НДС</t>
  </si>
  <si>
    <t xml:space="preserve">2.23.7</t>
  </si>
  <si>
    <t xml:space="preserve">благотворительность</t>
  </si>
  <si>
    <t xml:space="preserve">2.23.8</t>
  </si>
  <si>
    <t xml:space="preserve">некапитализируемые расходы на строительство (зоны затопления и прочие)</t>
  </si>
  <si>
    <t xml:space="preserve">2.23.9</t>
  </si>
  <si>
    <t xml:space="preserve">Прочие расходы (чрезвычайные)*</t>
  </si>
  <si>
    <t xml:space="preserve">2.23.10</t>
  </si>
  <si>
    <t xml:space="preserve">другие расходы *)</t>
  </si>
  <si>
    <t xml:space="preserve">доходы э/э</t>
  </si>
  <si>
    <t xml:space="preserve">доходы проч</t>
  </si>
  <si>
    <t xml:space="preserve">расходы э/э</t>
  </si>
  <si>
    <t xml:space="preserve">расходы проч</t>
  </si>
  <si>
    <t xml:space="preserve">План 2016</t>
  </si>
  <si>
    <t xml:space="preserve">План 2017</t>
  </si>
  <si>
    <t xml:space="preserve">План 2018</t>
  </si>
  <si>
    <t xml:space="preserve">План 2019</t>
  </si>
  <si>
    <t xml:space="preserve">Итого (за период реализации инвестиционной программы)</t>
  </si>
  <si>
    <t xml:space="preserve">ВСЕГО источников финансирования</t>
  </si>
  <si>
    <t xml:space="preserve">Собственные средства всего, в т.ч.:</t>
  </si>
  <si>
    <t xml:space="preserve">Прибыль, направляемая на инвестиции, в т.ч.:</t>
  </si>
  <si>
    <t xml:space="preserve">1.1.1.</t>
  </si>
  <si>
    <t xml:space="preserve">1.1.2.</t>
  </si>
  <si>
    <t xml:space="preserve">1.1.3.</t>
  </si>
  <si>
    <t xml:space="preserve">от технологического присоединения</t>
  </si>
  <si>
    <t xml:space="preserve">1.1.4.</t>
  </si>
  <si>
    <t xml:space="preserve">чистая прибыль предыдущего периода</t>
  </si>
  <si>
    <t xml:space="preserve">недоиспользованный остаток чистой прибыли прошлых лет</t>
  </si>
  <si>
    <t xml:space="preserve">Амортизация всего, в т.ч.:</t>
  </si>
  <si>
    <t xml:space="preserve">1.2.1.</t>
  </si>
  <si>
    <t xml:space="preserve">1.2.2.</t>
  </si>
  <si>
    <t xml:space="preserve">амортизация по виду деятельности "производство и реализация электроэнергии" (без учета БилАЭС), в т.ч.:</t>
  </si>
  <si>
    <t xml:space="preserve">по действующим АЭС*</t>
  </si>
  <si>
    <t xml:space="preserve">по новым э/б АЭС*</t>
  </si>
  <si>
    <t xml:space="preserve">1.2.3.</t>
  </si>
  <si>
    <t xml:space="preserve">прочая амортизация (в том числе по виду д-ти теплоэнергия, с учетом БилАЭС)</t>
  </si>
  <si>
    <t xml:space="preserve">1.2.4.</t>
  </si>
  <si>
    <t xml:space="preserve">1.4.</t>
  </si>
  <si>
    <t xml:space="preserve">Прочие собственные средства всего, в т.ч.:</t>
  </si>
  <si>
    <t xml:space="preserve">резерв развития, в т.ч.:</t>
  </si>
  <si>
    <t xml:space="preserve">резерв развития текущего года</t>
  </si>
  <si>
    <t xml:space="preserve">недоиспользованный резерв развития предыдущих лет</t>
  </si>
  <si>
    <t xml:space="preserve">1.4.3.</t>
  </si>
  <si>
    <t xml:space="preserve">финансирование в рамках текущей деятельности</t>
  </si>
  <si>
    <t xml:space="preserve">1.5.</t>
  </si>
  <si>
    <t xml:space="preserve">Привлеченные средства всего, в т.ч.:</t>
  </si>
  <si>
    <t xml:space="preserve">2.2.</t>
  </si>
  <si>
    <t xml:space="preserve">2.3.</t>
  </si>
  <si>
    <t xml:space="preserve">2.4.</t>
  </si>
  <si>
    <t xml:space="preserve">2.5.</t>
  </si>
  <si>
    <t xml:space="preserve">2.6.</t>
  </si>
  <si>
    <t xml:space="preserve">2.7.</t>
  </si>
  <si>
    <t xml:space="preserve">ВСЕГО потребность в финансировании</t>
  </si>
  <si>
    <t xml:space="preserve">ВСЕГО дефицит</t>
  </si>
</sst>
</file>

<file path=xl/styles.xml><?xml version="1.0" encoding="utf-8"?>
<styleSheet xmlns="http://schemas.openxmlformats.org/spreadsheetml/2006/main">
  <numFmts count="23">
    <numFmt numFmtId="164" formatCode="General"/>
    <numFmt numFmtId="165" formatCode="0%"/>
    <numFmt numFmtId="166" formatCode="_-* #,##0.00_р_._-;\-* #,##0.00_р_._-;_-* \-??_р_._-;_-@_-"/>
    <numFmt numFmtId="167" formatCode="#,##0_ ;\-#,##0\ "/>
    <numFmt numFmtId="168" formatCode="_-* #,##0.00\ _р_._-;\-* #,##0.00\ _р_._-;_-* \-??\ _р_._-;_-@_-"/>
    <numFmt numFmtId="169" formatCode="0.00"/>
    <numFmt numFmtId="170" formatCode="0.0"/>
    <numFmt numFmtId="171" formatCode="0"/>
    <numFmt numFmtId="172" formatCode="0.000"/>
    <numFmt numFmtId="173" formatCode="dd/mmm"/>
    <numFmt numFmtId="174" formatCode="_-* #,##0_р_._-;\-* #,##0_р_._-;_-* \-??_р_._-;_-@_-"/>
    <numFmt numFmtId="175" formatCode="@"/>
    <numFmt numFmtId="176" formatCode="#,##0.000"/>
    <numFmt numFmtId="177" formatCode="_-* #,##0.00\ _₽_-;\-* #,##0.00\ _₽_-;_-* \-??\ _₽_-;_-@_-"/>
    <numFmt numFmtId="178" formatCode="_-* #,##0.0_р_._-;\-* #,##0.0_р_._-;_-* \-??_р_._-;_-@_-"/>
    <numFmt numFmtId="179" formatCode="#,##0_р_."/>
    <numFmt numFmtId="180" formatCode="#,##0.00"/>
    <numFmt numFmtId="181" formatCode="0.0%"/>
    <numFmt numFmtId="182" formatCode="_-* #,##0\ _₽_-;\-* #,##0\ _₽_-;_-* \-??\ _₽_-;_-@_-"/>
    <numFmt numFmtId="183" formatCode="#,##0"/>
    <numFmt numFmtId="184" formatCode="0.00000"/>
    <numFmt numFmtId="185" formatCode="0.0000"/>
    <numFmt numFmtId="186" formatCode="#,##0.0"/>
  </numFmts>
  <fonts count="68">
    <font>
      <sz val="11"/>
      <color rgb="FF000000"/>
      <name val="Calibri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FFFFFF"/>
      <name val="Calibri"/>
      <family val="2"/>
      <charset val="204"/>
    </font>
    <font>
      <sz val="10"/>
      <name val="Arial"/>
      <family val="2"/>
      <charset val="1"/>
    </font>
    <font>
      <sz val="11"/>
      <color rgb="FF333399"/>
      <name val="Calibri"/>
      <family val="2"/>
      <charset val="204"/>
    </font>
    <font>
      <b val="true"/>
      <sz val="11"/>
      <color rgb="FF333333"/>
      <name val="Calibri"/>
      <family val="2"/>
      <charset val="204"/>
    </font>
    <font>
      <b val="true"/>
      <sz val="11"/>
      <color rgb="FFFF9900"/>
      <name val="Calibri"/>
      <family val="2"/>
      <charset val="204"/>
    </font>
    <font>
      <b val="true"/>
      <sz val="15"/>
      <color rgb="FF003366"/>
      <name val="Calibri"/>
      <family val="2"/>
      <charset val="204"/>
    </font>
    <font>
      <b val="true"/>
      <sz val="13"/>
      <color rgb="FF003366"/>
      <name val="Calibri"/>
      <family val="2"/>
      <charset val="204"/>
    </font>
    <font>
      <b val="true"/>
      <sz val="11"/>
      <color rgb="FF003366"/>
      <name val="Calibri"/>
      <family val="2"/>
      <charset val="204"/>
    </font>
    <font>
      <b val="true"/>
      <sz val="11"/>
      <color rgb="FF000000"/>
      <name val="Calibri"/>
      <family val="2"/>
      <charset val="204"/>
    </font>
    <font>
      <b val="true"/>
      <sz val="11"/>
      <color rgb="FFFFFFFF"/>
      <name val="Calibri"/>
      <family val="2"/>
      <charset val="204"/>
    </font>
    <font>
      <b val="true"/>
      <sz val="18"/>
      <color rgb="FF003366"/>
      <name val="Cambria"/>
      <family val="2"/>
      <charset val="204"/>
    </font>
    <font>
      <sz val="11"/>
      <color rgb="FF993300"/>
      <name val="Calibri"/>
      <family val="2"/>
      <charset val="204"/>
    </font>
    <font>
      <sz val="10"/>
      <name val="Arial Cyr"/>
      <family val="0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1"/>
    </font>
    <font>
      <sz val="11"/>
      <name val="Arial"/>
      <family val="2"/>
      <charset val="204"/>
    </font>
    <font>
      <sz val="11"/>
      <color rgb="FF800080"/>
      <name val="Calibri"/>
      <family val="2"/>
      <charset val="204"/>
    </font>
    <font>
      <i val="true"/>
      <sz val="11"/>
      <color rgb="FF808080"/>
      <name val="Calibri"/>
      <family val="2"/>
      <charset val="204"/>
    </font>
    <font>
      <sz val="10"/>
      <color rgb="FF333399"/>
      <name val="Arial Cyr"/>
      <family val="2"/>
      <charset val="204"/>
    </font>
    <font>
      <sz val="11"/>
      <color rgb="FFFF9900"/>
      <name val="Calibri"/>
      <family val="2"/>
      <charset val="204"/>
    </font>
    <font>
      <sz val="10"/>
      <name val="Arial"/>
      <family val="0"/>
      <charset val="1"/>
    </font>
    <font>
      <sz val="11"/>
      <color rgb="FFFF0000"/>
      <name val="Calibri"/>
      <family val="2"/>
      <charset val="204"/>
    </font>
    <font>
      <sz val="11"/>
      <color rgb="FF008000"/>
      <name val="Calibri"/>
      <family val="2"/>
      <charset val="204"/>
    </font>
    <font>
      <b val="true"/>
      <sz val="12"/>
      <name val="Times New Roman"/>
      <family val="1"/>
      <charset val="204"/>
    </font>
    <font>
      <b val="true"/>
      <sz val="12"/>
      <name val="Times New Roman CYR"/>
      <family val="0"/>
      <charset val="1"/>
    </font>
    <font>
      <sz val="12"/>
      <name val="Times New Roman CYR"/>
      <family val="0"/>
      <charset val="1"/>
    </font>
    <font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 val="true"/>
      <sz val="12"/>
      <name val="Times New Roman"/>
      <family val="1"/>
      <charset val="204"/>
    </font>
    <font>
      <b val="true"/>
      <sz val="12"/>
      <color rgb="FF9933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  <font>
      <sz val="12"/>
      <name val="Times New Roman Cyr"/>
      <family val="0"/>
      <charset val="204"/>
    </font>
    <font>
      <b val="true"/>
      <sz val="13"/>
      <color rgb="FF000000"/>
      <name val="Times New Roman"/>
      <family val="1"/>
      <charset val="204"/>
    </font>
    <font>
      <b val="true"/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 val="true"/>
      <sz val="12"/>
      <color rgb="FF000000"/>
      <name val="Calibri"/>
      <family val="2"/>
      <charset val="1"/>
    </font>
    <font>
      <sz val="12"/>
      <color rgb="FF000000"/>
      <name val="Calibri"/>
      <family val="2"/>
      <charset val="204"/>
    </font>
    <font>
      <sz val="12"/>
      <name val="Arial"/>
      <family val="2"/>
      <charset val="204"/>
    </font>
    <font>
      <b val="true"/>
      <sz val="12"/>
      <color rgb="FFFFFFFF"/>
      <name val="Calibri"/>
      <family val="2"/>
      <charset val="1"/>
    </font>
    <font>
      <b val="true"/>
      <sz val="12"/>
      <color rgb="FFFFFFFF"/>
      <name val="Calibri"/>
      <family val="2"/>
      <charset val="204"/>
    </font>
    <font>
      <sz val="12"/>
      <name val="Calibri"/>
      <family val="2"/>
      <charset val="204"/>
    </font>
    <font>
      <b val="true"/>
      <sz val="12"/>
      <name val="Calibri"/>
      <family val="2"/>
      <charset val="204"/>
    </font>
    <font>
      <sz val="12"/>
      <color rgb="FFFF0000"/>
      <name val="Calibri"/>
      <family val="2"/>
      <charset val="204"/>
    </font>
    <font>
      <b val="true"/>
      <sz val="13"/>
      <name val="Calibri"/>
      <family val="2"/>
      <charset val="204"/>
    </font>
    <font>
      <i val="true"/>
      <sz val="12"/>
      <name val="Calibri"/>
      <family val="2"/>
      <charset val="204"/>
    </font>
    <font>
      <b val="true"/>
      <sz val="14"/>
      <color rgb="FFFF0000"/>
      <name val="Calibri"/>
      <family val="2"/>
      <charset val="204"/>
    </font>
    <font>
      <b val="true"/>
      <sz val="12"/>
      <color rgb="FF000000"/>
      <name val="Calibri"/>
      <family val="2"/>
      <charset val="204"/>
    </font>
    <font>
      <i val="true"/>
      <sz val="12"/>
      <color rgb="FF000000"/>
      <name val="Calibri"/>
      <family val="2"/>
      <charset val="204"/>
    </font>
    <font>
      <b val="true"/>
      <sz val="12"/>
      <color rgb="FF993300"/>
      <name val="Calibri"/>
      <family val="2"/>
      <charset val="204"/>
    </font>
    <font>
      <sz val="10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8"/>
      <color rgb="FF000000"/>
      <name val="Times New Roman"/>
      <family val="1"/>
      <charset val="1"/>
    </font>
    <font>
      <b val="true"/>
      <sz val="12"/>
      <name val="Times New Roman"/>
      <family val="1"/>
      <charset val="1"/>
    </font>
    <font>
      <b val="true"/>
      <sz val="10"/>
      <name val="Times New Roman"/>
      <family val="1"/>
      <charset val="1"/>
    </font>
    <font>
      <b val="true"/>
      <sz val="10"/>
      <color rgb="FF000000"/>
      <name val="Times New Roman"/>
      <family val="1"/>
      <charset val="1"/>
    </font>
    <font>
      <i val="true"/>
      <sz val="10"/>
      <name val="Times New Roman"/>
      <family val="1"/>
      <charset val="1"/>
    </font>
    <font>
      <sz val="10"/>
      <color rgb="FF0070C0"/>
      <name val="Times New Roman"/>
      <family val="1"/>
      <charset val="1"/>
    </font>
    <font>
      <b val="true"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8"/>
      <name val="Times New Roman"/>
      <family val="1"/>
      <charset val="1"/>
    </font>
    <font>
      <b val="true"/>
      <sz val="10"/>
      <name val="Times New Roman Cyr"/>
      <family val="1"/>
      <charset val="204"/>
    </font>
  </fonts>
  <fills count="29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6EFCE"/>
      </patternFill>
    </fill>
    <fill>
      <patternFill patternType="solid">
        <fgColor rgb="FFCC99FF"/>
        <bgColor rgb="FFFF99CC"/>
      </patternFill>
    </fill>
    <fill>
      <patternFill patternType="solid">
        <fgColor rgb="FFCCFFFF"/>
        <bgColor rgb="FFDBEEF4"/>
      </patternFill>
    </fill>
    <fill>
      <patternFill patternType="solid">
        <fgColor rgb="FFFFCC99"/>
        <bgColor rgb="FFFFC7CE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70C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C0006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C0C0C0"/>
        <bgColor rgb="FFCCCCFF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EB9C"/>
      </patternFill>
    </fill>
    <fill>
      <patternFill patternType="solid">
        <fgColor rgb="FFFFFFCC"/>
        <bgColor rgb="FFFDEADA"/>
      </patternFill>
    </fill>
    <fill>
      <patternFill patternType="solid">
        <fgColor rgb="FFFFFF00"/>
        <bgColor rgb="FFFFCC00"/>
      </patternFill>
    </fill>
    <fill>
      <patternFill patternType="solid">
        <fgColor rgb="FFFFFFFF"/>
        <bgColor rgb="FFFFFFCC"/>
      </patternFill>
    </fill>
    <fill>
      <patternFill patternType="solid">
        <fgColor rgb="FFDBEEF4"/>
        <bgColor rgb="FFCCFFFF"/>
      </patternFill>
    </fill>
    <fill>
      <patternFill patternType="solid">
        <fgColor rgb="FFFDEADA"/>
        <bgColor rgb="FFFFFFCC"/>
      </patternFill>
    </fill>
    <fill>
      <patternFill patternType="solid">
        <fgColor rgb="FF92D050"/>
        <bgColor rgb="FFC0C0C0"/>
      </patternFill>
    </fill>
  </fills>
  <borders count="30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 diagonalUp="false" diagonalDown="false">
      <left/>
      <right/>
      <top/>
      <bottom style="thick">
        <color rgb="FF333399"/>
      </bottom>
      <diagonal/>
    </border>
    <border diagonalUp="false" diagonalDown="false">
      <left/>
      <right/>
      <top/>
      <bottom style="thick">
        <color rgb="FFC0C0C0"/>
      </bottom>
      <diagonal/>
    </border>
    <border diagonalUp="false" diagonalDown="false">
      <left/>
      <right/>
      <top/>
      <bottom style="medium">
        <color rgb="FF0066CC"/>
      </bottom>
      <diagonal/>
    </border>
    <border diagonalUp="false" diagonalDown="false">
      <left/>
      <right/>
      <top style="thin">
        <color rgb="FF333399"/>
      </top>
      <bottom style="double">
        <color rgb="FF333399"/>
      </bottom>
      <diagonal/>
    </border>
    <border diagonalUp="false" diagonalDown="false"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 diagonalUp="false" diagonalDown="false"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 diagonalUp="false" diagonalDown="false">
      <left/>
      <right/>
      <top/>
      <bottom style="double">
        <color rgb="FFFF9900"/>
      </bottom>
      <diagonal/>
    </border>
    <border diagonalUp="false" diagonalDown="false">
      <left style="thin"/>
      <right/>
      <top/>
      <bottom/>
      <diagonal/>
    </border>
    <border diagonalUp="false" diagonalDown="false">
      <left style="medium"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medium"/>
      <right/>
      <top style="medium"/>
      <bottom style="thin"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 style="medium"/>
      <right/>
      <top style="thin"/>
      <bottom/>
      <diagonal/>
    </border>
    <border diagonalUp="false" diagonalDown="false">
      <left style="medium"/>
      <right/>
      <top style="thin"/>
      <bottom style="medium"/>
      <diagonal/>
    </border>
    <border diagonalUp="false" diagonalDown="false">
      <left style="medium"/>
      <right/>
      <top/>
      <bottom style="medium"/>
      <diagonal/>
    </border>
    <border diagonalUp="false" diagonalDown="false">
      <left style="medium"/>
      <right/>
      <top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 style="hair"/>
      <bottom style="hair"/>
      <diagonal/>
    </border>
    <border diagonalUp="false" diagonalDown="false">
      <left style="medium"/>
      <right style="medium"/>
      <top/>
      <bottom style="hair"/>
      <diagonal/>
    </border>
    <border diagonalUp="false" diagonalDown="false">
      <left style="medium"/>
      <right style="medium"/>
      <top style="hair"/>
      <bottom style="medium"/>
      <diagonal/>
    </border>
    <border diagonalUp="false" diagonalDown="false">
      <left style="medium"/>
      <right style="medium"/>
      <top style="medium"/>
      <bottom style="hair"/>
      <diagonal/>
    </border>
    <border diagonalUp="false" diagonalDown="false">
      <left style="medium"/>
      <right style="medium"/>
      <top style="hair"/>
      <bottom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 style="medium"/>
      <right style="medium"/>
      <top style="medium"/>
      <bottom/>
      <diagonal/>
    </border>
  </borders>
  <cellStyleXfs count="99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3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0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4" fillId="12" borderId="0" applyFont="true" applyBorder="false" applyAlignment="true" applyProtection="false">
      <alignment horizontal="general" vertical="bottom" textRotation="0" wrapText="false" indent="0" shrinkToFit="false"/>
    </xf>
    <xf numFmtId="164" fontId="4" fillId="9" borderId="0" applyFont="true" applyBorder="false" applyAlignment="true" applyProtection="false">
      <alignment horizontal="general" vertical="bottom" textRotation="0" wrapText="false" indent="0" shrinkToFit="false"/>
    </xf>
    <xf numFmtId="164" fontId="4" fillId="10" borderId="0" applyFont="true" applyBorder="false" applyAlignment="true" applyProtection="false">
      <alignment horizontal="general" vertical="bottom" textRotation="0" wrapText="false" indent="0" shrinkToFit="false"/>
    </xf>
    <xf numFmtId="164" fontId="4" fillId="13" borderId="0" applyFont="true" applyBorder="false" applyAlignment="true" applyProtection="false">
      <alignment horizontal="general" vertical="bottom" textRotation="0" wrapText="false" indent="0" shrinkToFit="false"/>
    </xf>
    <xf numFmtId="164" fontId="4" fillId="14" borderId="0" applyFont="true" applyBorder="false" applyAlignment="true" applyProtection="false">
      <alignment horizontal="general" vertical="bottom" textRotation="0" wrapText="false" indent="0" shrinkToFit="false"/>
    </xf>
    <xf numFmtId="164" fontId="4" fillId="15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6" borderId="0" applyFont="true" applyBorder="false" applyAlignment="true" applyProtection="false">
      <alignment horizontal="general" vertical="bottom" textRotation="0" wrapText="false" indent="0" shrinkToFit="false"/>
    </xf>
    <xf numFmtId="164" fontId="4" fillId="17" borderId="0" applyFont="true" applyBorder="false" applyAlignment="true" applyProtection="false">
      <alignment horizontal="general" vertical="bottom" textRotation="0" wrapText="false" indent="0" shrinkToFit="false"/>
    </xf>
    <xf numFmtId="164" fontId="4" fillId="18" borderId="0" applyFont="true" applyBorder="false" applyAlignment="true" applyProtection="false">
      <alignment horizontal="general" vertical="bottom" textRotation="0" wrapText="false" indent="0" shrinkToFit="false"/>
    </xf>
    <xf numFmtId="164" fontId="4" fillId="13" borderId="0" applyFont="true" applyBorder="false" applyAlignment="true" applyProtection="false">
      <alignment horizontal="general" vertical="bottom" textRotation="0" wrapText="false" indent="0" shrinkToFit="false"/>
    </xf>
    <xf numFmtId="164" fontId="4" fillId="14" borderId="0" applyFont="true" applyBorder="false" applyAlignment="true" applyProtection="false">
      <alignment horizontal="general" vertical="bottom" textRotation="0" wrapText="false" indent="0" shrinkToFit="false"/>
    </xf>
    <xf numFmtId="164" fontId="4" fillId="19" borderId="0" applyFont="true" applyBorder="false" applyAlignment="true" applyProtection="false">
      <alignment horizontal="general" vertical="bottom" textRotation="0" wrapText="false" indent="0" shrinkToFit="false"/>
    </xf>
    <xf numFmtId="164" fontId="6" fillId="7" borderId="1" applyFont="true" applyBorder="true" applyAlignment="true" applyProtection="false">
      <alignment horizontal="general" vertical="bottom" textRotation="0" wrapText="false" indent="0" shrinkToFit="false"/>
    </xf>
    <xf numFmtId="164" fontId="7" fillId="20" borderId="2" applyFont="true" applyBorder="true" applyAlignment="true" applyProtection="false">
      <alignment horizontal="general" vertical="bottom" textRotation="0" wrapText="false" indent="0" shrinkToFit="false"/>
    </xf>
    <xf numFmtId="164" fontId="8" fillId="20" borderId="1" applyFont="true" applyBorder="true" applyAlignment="true" applyProtection="false">
      <alignment horizontal="general" vertical="bottom" textRotation="0" wrapText="false" indent="0" shrinkToFit="false"/>
    </xf>
    <xf numFmtId="164" fontId="9" fillId="0" borderId="3" applyFont="true" applyBorder="true" applyAlignment="true" applyProtection="false">
      <alignment horizontal="general" vertical="bottom" textRotation="0" wrapText="false" indent="0" shrinkToFit="false"/>
    </xf>
    <xf numFmtId="164" fontId="10" fillId="0" borderId="4" applyFont="true" applyBorder="true" applyAlignment="true" applyProtection="false">
      <alignment horizontal="general" vertical="bottom" textRotation="0" wrapText="false" indent="0" shrinkToFit="false"/>
    </xf>
    <xf numFmtId="164" fontId="11" fillId="0" borderId="5" applyFont="true" applyBorder="tru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6" applyFont="true" applyBorder="true" applyAlignment="true" applyProtection="false">
      <alignment horizontal="general" vertical="bottom" textRotation="0" wrapText="false" indent="0" shrinkToFit="false"/>
    </xf>
    <xf numFmtId="164" fontId="13" fillId="21" borderId="7" applyFont="true" applyBorder="true" applyAlignment="true" applyProtection="false">
      <alignment horizontal="general" vertical="bottom" textRotation="0" wrapText="false" indent="0" shrinkToFit="false"/>
    </xf>
    <xf numFmtId="164" fontId="14" fillId="0" borderId="0" applyFont="true" applyBorder="false" applyAlignment="true" applyProtection="false">
      <alignment horizontal="general" vertical="bottom" textRotation="0" wrapText="false" indent="0" shrinkToFit="false"/>
    </xf>
    <xf numFmtId="164" fontId="15" fillId="22" borderId="0" applyFont="true" applyBorder="false" applyAlignment="true" applyProtection="false">
      <alignment horizontal="general" vertical="bottom" textRotation="0" wrapText="false" indent="0" shrinkToFit="false"/>
    </xf>
    <xf numFmtId="164" fontId="1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2" fillId="3" borderId="0" applyFont="true" applyBorder="false" applyAlignment="true" applyProtection="false">
      <alignment horizontal="general" vertical="bottom" textRotation="0" wrapText="false" indent="0" shrinkToFit="false"/>
    </xf>
    <xf numFmtId="164" fontId="23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23" borderId="8" applyFont="true" applyBorder="tru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24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25" fillId="0" borderId="9" applyFont="true" applyBorder="true" applyAlignment="true" applyProtection="false">
      <alignment horizontal="general" vertical="bottom" textRotation="0" wrapText="false" indent="0" shrinkToFit="false"/>
    </xf>
    <xf numFmtId="164" fontId="2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7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28" fillId="4" borderId="0" applyFont="true" applyBorder="false" applyAlignment="true" applyProtection="false">
      <alignment horizontal="general" vertical="bottom" textRotation="0" wrapText="false" indent="0" shrinkToFit="false"/>
    </xf>
  </cellStyleXfs>
  <cellXfs count="33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29" fillId="22" borderId="1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0" fillId="0" borderId="1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0" fillId="0" borderId="1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0" fillId="0" borderId="12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31" fillId="0" borderId="1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1" fillId="0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1" fillId="0" borderId="1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32" fillId="0" borderId="12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29" fillId="0" borderId="1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9" fillId="0" borderId="12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9" fontId="29" fillId="0" borderId="1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0" fontId="18" fillId="0" borderId="1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0" fontId="29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1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12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71" fontId="29" fillId="0" borderId="1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8" fillId="0" borderId="1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9" fillId="0" borderId="1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29" fillId="0" borderId="12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29" fillId="0" borderId="1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29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1" fontId="18" fillId="0" borderId="12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9" fontId="18" fillId="0" borderId="1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1" fontId="32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32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9" fontId="29" fillId="24" borderId="1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2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6" fontId="18" fillId="0" borderId="12" xfId="91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8" fillId="0" borderId="1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9" fillId="0" borderId="1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12" xfId="0" applyFont="true" applyBorder="true" applyAlignment="true" applyProtection="true">
      <alignment horizontal="justify" vertical="center" textRotation="0" wrapText="false" indent="0" shrinkToFit="false"/>
      <protection locked="true" hidden="false"/>
    </xf>
    <xf numFmtId="171" fontId="18" fillId="0" borderId="1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9" fontId="18" fillId="0" borderId="12" xfId="91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9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29" fillId="0" borderId="1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3" fontId="18" fillId="0" borderId="1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8" fillId="24" borderId="12" xfId="91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9" fontId="18" fillId="24" borderId="12" xfId="91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0" fontId="29" fillId="0" borderId="1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33" fillId="0" borderId="1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1" fontId="33" fillId="0" borderId="1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0" fontId="18" fillId="0" borderId="12" xfId="91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9" fontId="18" fillId="24" borderId="1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8" fillId="0" borderId="12" xfId="91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8" fillId="24" borderId="1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6" fontId="29" fillId="0" borderId="12" xfId="91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29" fillId="0" borderId="1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9" fillId="0" borderId="1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9" fillId="0" borderId="1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1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12" xfId="6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9" fontId="0" fillId="0" borderId="12" xfId="0" applyFont="false" applyBorder="true" applyAlignment="true" applyProtection="true">
      <alignment horizontal="right" vertical="center" textRotation="0" wrapText="false" indent="0" shrinkToFit="false"/>
      <protection locked="true" hidden="false"/>
    </xf>
    <xf numFmtId="164" fontId="29" fillId="22" borderId="1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9" fillId="0" borderId="1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9" fillId="0" borderId="12" xfId="6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4" fontId="29" fillId="0" borderId="12" xfId="9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29" fillId="0" borderId="12" xfId="9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5" fontId="18" fillId="0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1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4" fontId="18" fillId="0" borderId="1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4" fontId="18" fillId="24" borderId="12" xfId="9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4" fontId="18" fillId="0" borderId="12" xfId="9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1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4" fontId="18" fillId="0" borderId="1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8" fillId="0" borderId="1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4" fontId="18" fillId="0" borderId="1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4" fontId="0" fillId="0" borderId="12" xfId="0" applyFont="fals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18" fillId="0" borderId="12" xfId="9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5" fontId="18" fillId="0" borderId="12" xfId="6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4" fillId="0" borderId="12" xfId="62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29" fillId="0" borderId="12" xfId="9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12" xfId="62" applyFont="true" applyBorder="true" applyAlignment="true" applyProtection="true">
      <alignment horizontal="left" vertical="center" textRotation="0" wrapText="true" indent="3" shrinkToFit="false"/>
      <protection locked="true" hidden="false"/>
    </xf>
    <xf numFmtId="175" fontId="18" fillId="0" borderId="0" xfId="62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0" xfId="62" applyFont="true" applyBorder="false" applyAlignment="true" applyProtection="true">
      <alignment horizontal="left" vertical="center" textRotation="0" wrapText="true" indent="3" shrinkToFit="false"/>
      <protection locked="true" hidden="false"/>
    </xf>
    <xf numFmtId="166" fontId="18" fillId="0" borderId="0" xfId="9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76" fontId="36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8" fillId="25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25" borderId="1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7" fontId="18" fillId="0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7" fontId="18" fillId="25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7" fillId="0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37" fillId="0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0" fillId="0" borderId="12" xfId="0" applyFont="fals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3" fillId="0" borderId="12" xfId="0" applyFont="true" applyBorder="true" applyAlignment="true" applyProtection="true">
      <alignment horizontal="left" vertical="center" textRotation="0" wrapText="false" indent="3" shrinkToFit="false"/>
      <protection locked="true" hidden="false"/>
    </xf>
    <xf numFmtId="169" fontId="33" fillId="0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33" fillId="0" borderId="12" xfId="9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33" fillId="0" borderId="12" xfId="91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33" fillId="0" borderId="12" xfId="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70" fontId="33" fillId="0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37" fillId="0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33" fillId="0" borderId="12" xfId="91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33" fillId="0" borderId="12" xfId="86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7" fillId="24" borderId="1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33" fillId="0" borderId="12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0" fillId="0" borderId="12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8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5" fontId="0" fillId="0" borderId="0" xfId="86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8" fillId="0" borderId="12" xfId="7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1" fontId="33" fillId="0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33" fillId="0" borderId="12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3" fillId="0" borderId="1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1" fontId="33" fillId="0" borderId="12" xfId="9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33" fillId="0" borderId="12" xfId="9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7" fillId="0" borderId="1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1" fontId="38" fillId="0" borderId="12" xfId="77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38" fillId="0" borderId="12" xfId="56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39" fillId="0" borderId="1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0" fillId="0" borderId="1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3" fillId="24" borderId="12" xfId="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33" fillId="0" borderId="12" xfId="0" applyFont="true" applyBorder="true" applyAlignment="true" applyProtection="true">
      <alignment horizontal="left" vertical="center" textRotation="0" wrapText="false" indent="2" shrinkToFit="false"/>
      <protection locked="true" hidden="false"/>
    </xf>
    <xf numFmtId="171" fontId="18" fillId="0" borderId="1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0" fontId="18" fillId="0" borderId="1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8" fillId="25" borderId="0" xfId="79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8" fillId="0" borderId="0" xfId="79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41" fillId="0" borderId="0" xfId="76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42" fillId="0" borderId="0" xfId="76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43" fillId="0" borderId="0" xfId="76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44" fillId="0" borderId="0" xfId="6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45" fillId="16" borderId="0" xfId="76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46" fillId="16" borderId="0" xfId="76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78" fontId="47" fillId="0" borderId="0" xfId="96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8" fontId="48" fillId="0" borderId="0" xfId="96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7" fillId="0" borderId="0" xfId="6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47" fillId="0" borderId="0" xfId="76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44" fillId="0" borderId="0" xfId="61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71" fontId="43" fillId="0" borderId="0" xfId="76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4" fontId="48" fillId="0" borderId="0" xfId="96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4" fontId="47" fillId="0" borderId="0" xfId="96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9" fillId="0" borderId="0" xfId="76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47" fillId="0" borderId="0" xfId="76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4" fontId="47" fillId="0" borderId="0" xfId="96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9" fontId="43" fillId="0" borderId="0" xfId="76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43" fillId="0" borderId="0" xfId="76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47" fillId="0" borderId="0" xfId="6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4" fillId="0" borderId="0" xfId="6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6" fontId="47" fillId="0" borderId="0" xfId="96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7" fillId="0" borderId="0" xfId="76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80" fontId="43" fillId="0" borderId="0" xfId="76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48" fillId="4" borderId="0" xfId="76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4" fontId="48" fillId="4" borderId="0" xfId="96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8" fontId="48" fillId="4" borderId="0" xfId="96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7" fillId="0" borderId="0" xfId="76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81" fontId="47" fillId="0" borderId="0" xfId="8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82" fontId="42" fillId="0" borderId="0" xfId="76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48" fillId="0" borderId="0" xfId="76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79" fontId="43" fillId="0" borderId="0" xfId="76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48" fillId="0" borderId="0" xfId="76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42" fillId="0" borderId="0" xfId="76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83" fontId="43" fillId="0" borderId="0" xfId="76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46" fillId="16" borderId="0" xfId="76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50" fillId="4" borderId="0" xfId="76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4" fontId="50" fillId="4" borderId="0" xfId="96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1" fillId="0" borderId="0" xfId="76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74" fontId="51" fillId="0" borderId="0" xfId="96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2" fillId="0" borderId="0" xfId="76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4" fontId="52" fillId="0" borderId="0" xfId="96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83" fontId="47" fillId="0" borderId="0" xfId="76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4" fontId="43" fillId="0" borderId="0" xfId="76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71" fontId="43" fillId="0" borderId="0" xfId="76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74" fontId="50" fillId="4" borderId="0" xfId="76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44" fillId="24" borderId="0" xfId="6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48" fillId="4" borderId="0" xfId="76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74" fontId="48" fillId="4" borderId="0" xfId="76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4" fontId="47" fillId="0" borderId="0" xfId="76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5" fontId="47" fillId="0" borderId="0" xfId="8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83" fontId="42" fillId="0" borderId="0" xfId="76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4" fontId="48" fillId="0" borderId="0" xfId="9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4" fontId="53" fillId="0" borderId="0" xfId="76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4" fontId="47" fillId="0" borderId="0" xfId="9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53" fillId="24" borderId="0" xfId="8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4" fontId="42" fillId="0" borderId="0" xfId="96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8" fillId="0" borderId="0" xfId="76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47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8" fillId="0" borderId="0" xfId="6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81" fontId="43" fillId="0" borderId="0" xfId="86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7" fillId="0" borderId="0" xfId="76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4" fillId="0" borderId="0" xfId="76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81" fontId="47" fillId="0" borderId="0" xfId="86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3" fillId="0" borderId="0" xfId="76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81" fontId="47" fillId="0" borderId="0" xfId="8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5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55" fillId="0" borderId="0" xfId="76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75" fontId="17" fillId="0" borderId="0" xfId="62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4" fontId="44" fillId="0" borderId="0" xfId="62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17" fillId="0" borderId="0" xfId="62" applyFont="true" applyBorder="false" applyAlignment="true" applyProtection="true">
      <alignment horizontal="center" vertical="top" textRotation="0" wrapText="true" indent="0" shrinkToFit="false"/>
      <protection locked="true" hidden="false"/>
    </xf>
    <xf numFmtId="164" fontId="44" fillId="0" borderId="0" xfId="62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75" fontId="56" fillId="0" borderId="0" xfId="62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4" fontId="56" fillId="0" borderId="0" xfId="62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56" fillId="0" borderId="0" xfId="62" applyFont="true" applyBorder="false" applyAlignment="true" applyProtection="true">
      <alignment horizontal="center" vertical="top" textRotation="0" wrapText="true" indent="0" shrinkToFit="false"/>
      <protection locked="true" hidden="false"/>
    </xf>
    <xf numFmtId="164" fontId="56" fillId="0" borderId="0" xfId="62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57" fillId="0" borderId="0" xfId="0" applyFont="true" applyBorder="false" applyAlignment="true" applyProtection="true">
      <alignment horizontal="right" vertical="top" textRotation="0" wrapText="false" indent="0" shrinkToFit="false"/>
      <protection locked="true" hidden="false"/>
    </xf>
    <xf numFmtId="164" fontId="58" fillId="0" borderId="0" xfId="0" applyFont="true" applyBorder="false" applyAlignment="true" applyProtection="true">
      <alignment horizontal="right" vertical="top" textRotation="0" wrapText="false" indent="0" shrinkToFit="false"/>
      <protection locked="true" hidden="false"/>
    </xf>
    <xf numFmtId="164" fontId="56" fillId="0" borderId="0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56" fillId="0" borderId="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9" fillId="0" borderId="0" xfId="62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75" fontId="60" fillId="0" borderId="12" xfId="62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60" fillId="0" borderId="12" xfId="62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61" fillId="0" borderId="1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75" fontId="62" fillId="0" borderId="12" xfId="62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62" fillId="0" borderId="12" xfId="62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75" fontId="60" fillId="0" borderId="12" xfId="62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75" fontId="56" fillId="0" borderId="12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56" fillId="0" borderId="12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56" fillId="0" borderId="12" xfId="62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9" fontId="56" fillId="0" borderId="12" xfId="62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9" fontId="56" fillId="0" borderId="12" xfId="62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56" fillId="0" borderId="12" xfId="62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9" fontId="57" fillId="0" borderId="12" xfId="58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9" fontId="57" fillId="0" borderId="12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56" fillId="0" borderId="12" xfId="62" applyFont="true" applyBorder="true" applyAlignment="true" applyProtection="true">
      <alignment horizontal="left" vertical="top" textRotation="0" wrapText="true" indent="0" shrinkToFit="false"/>
      <protection locked="true" hidden="false"/>
    </xf>
    <xf numFmtId="169" fontId="57" fillId="0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4" fillId="26" borderId="0" xfId="62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9" fontId="63" fillId="0" borderId="12" xfId="58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9" fontId="63" fillId="0" borderId="12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84" fontId="63" fillId="0" borderId="12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9" fontId="56" fillId="25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6" fillId="0" borderId="12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9" fontId="56" fillId="0" borderId="12" xfId="6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4" fillId="27" borderId="0" xfId="62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9" fontId="56" fillId="0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56" fillId="25" borderId="12" xfId="6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2" fontId="56" fillId="0" borderId="12" xfId="62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44" fillId="28" borderId="0" xfId="62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9" fontId="56" fillId="0" borderId="12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9" fontId="57" fillId="0" borderId="12" xfId="58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9" fontId="57" fillId="0" borderId="12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85" fontId="57" fillId="0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7" fillId="0" borderId="12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71" fontId="56" fillId="0" borderId="12" xfId="91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71" fontId="56" fillId="0" borderId="12" xfId="15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59" fillId="0" borderId="12" xfId="62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75" fontId="56" fillId="0" borderId="12" xfId="62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6" fillId="0" borderId="12" xfId="62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62" fillId="0" borderId="12" xfId="62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56" fillId="0" borderId="12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72" fontId="56" fillId="0" borderId="12" xfId="62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72" fontId="56" fillId="0" borderId="12" xfId="69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72" fontId="56" fillId="0" borderId="12" xfId="6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2" fontId="56" fillId="0" borderId="1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75" fontId="56" fillId="0" borderId="12" xfId="62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75" fontId="60" fillId="0" borderId="20" xfId="62" applyFont="true" applyBorder="true" applyAlignment="true" applyProtection="true">
      <alignment horizontal="left" vertical="top" textRotation="0" wrapText="false" indent="0" shrinkToFit="false"/>
      <protection locked="true" hidden="false"/>
    </xf>
    <xf numFmtId="175" fontId="56" fillId="0" borderId="0" xfId="62" applyFont="true" applyBorder="true" applyAlignment="true" applyProtection="true">
      <alignment horizontal="left" vertical="top" textRotation="0" wrapText="false" indent="0" shrinkToFit="false"/>
      <protection locked="true" hidden="false"/>
    </xf>
    <xf numFmtId="175" fontId="56" fillId="0" borderId="0" xfId="62" applyFont="true" applyBorder="false" applyAlignment="true" applyProtection="true">
      <alignment horizontal="left" vertical="top" textRotation="0" wrapText="false" indent="0" shrinkToFit="false"/>
      <protection locked="true" hidden="false"/>
    </xf>
    <xf numFmtId="164" fontId="56" fillId="0" borderId="0" xfId="62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56" fillId="0" borderId="0" xfId="62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2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4" fillId="0" borderId="22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64" fillId="0" borderId="2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86" fontId="65" fillId="0" borderId="2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86" fontId="65" fillId="4" borderId="2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5" fontId="65" fillId="0" borderId="2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65" fillId="0" borderId="23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86" fontId="65" fillId="0" borderId="2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86" fontId="65" fillId="4" borderId="2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86" fontId="65" fillId="0" borderId="24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86" fontId="65" fillId="4" borderId="2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86" fontId="65" fillId="14" borderId="2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5" fillId="0" borderId="2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86" fontId="65" fillId="0" borderId="2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86" fontId="65" fillId="4" borderId="2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86" fontId="65" fillId="14" borderId="2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86" fontId="65" fillId="0" borderId="24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75" fontId="65" fillId="14" borderId="2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65" fillId="14" borderId="23" xfId="78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86" fontId="65" fillId="14" borderId="2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5" fontId="66" fillId="0" borderId="2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5" fontId="65" fillId="24" borderId="2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65" fillId="24" borderId="23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86" fontId="65" fillId="24" borderId="2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86" fontId="65" fillId="24" borderId="2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86" fontId="65" fillId="24" borderId="24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86" fontId="65" fillId="22" borderId="24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86" fontId="65" fillId="4" borderId="2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4" fillId="0" borderId="2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86" fontId="65" fillId="0" borderId="22" xfId="97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86" fontId="65" fillId="4" borderId="22" xfId="97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75" fontId="65" fillId="0" borderId="2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86" fontId="65" fillId="4" borderId="26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86" fontId="65" fillId="4" borderId="2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5" fontId="65" fillId="24" borderId="2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5" fillId="24" borderId="2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86" fontId="65" fillId="24" borderId="2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86" fontId="65" fillId="24" borderId="2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86" fontId="65" fillId="24" borderId="24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86" fontId="65" fillId="4" borderId="27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65" fillId="0" borderId="2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65" fillId="0" borderId="27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65" fillId="24" borderId="23" xfId="78" applyFont="true" applyBorder="true" applyAlignment="true" applyProtection="true">
      <alignment horizontal="left" vertical="top" textRotation="0" wrapText="true" indent="0" shrinkToFit="false"/>
      <protection locked="true" hidden="false"/>
    </xf>
    <xf numFmtId="186" fontId="65" fillId="24" borderId="23" xfId="97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86" fontId="65" fillId="24" borderId="23" xfId="97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86" fontId="65" fillId="4" borderId="23" xfId="97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65" fillId="0" borderId="23" xfId="78" applyFont="true" applyBorder="true" applyAlignment="true" applyProtection="true">
      <alignment horizontal="left" vertical="top" textRotation="0" wrapText="true" indent="0" shrinkToFit="false"/>
      <protection locked="true" hidden="false"/>
    </xf>
    <xf numFmtId="186" fontId="65" fillId="0" borderId="23" xfId="97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5" fontId="65" fillId="8" borderId="2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5" fillId="8" borderId="23" xfId="78" applyFont="true" applyBorder="true" applyAlignment="true" applyProtection="true">
      <alignment horizontal="left" vertical="top" textRotation="0" wrapText="true" indent="0" shrinkToFit="false"/>
      <protection locked="true" hidden="false"/>
    </xf>
    <xf numFmtId="186" fontId="65" fillId="8" borderId="23" xfId="97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86" fontId="65" fillId="8" borderId="2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86" fontId="65" fillId="14" borderId="23" xfId="97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75" fontId="65" fillId="0" borderId="2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5" fillId="0" borderId="23" xfId="78" applyFont="true" applyBorder="true" applyAlignment="true" applyProtection="true">
      <alignment horizontal="left" vertical="top" textRotation="0" wrapText="true" indent="3" shrinkToFit="false"/>
      <protection locked="true" hidden="false"/>
    </xf>
    <xf numFmtId="164" fontId="65" fillId="0" borderId="23" xfId="78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65" fillId="0" borderId="27" xfId="78" applyFont="true" applyBorder="true" applyAlignment="true" applyProtection="true">
      <alignment horizontal="left" vertical="top" textRotation="0" wrapText="true" indent="3" shrinkToFit="false"/>
      <protection locked="true" hidden="false"/>
    </xf>
    <xf numFmtId="186" fontId="65" fillId="0" borderId="28" xfId="97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86" fontId="65" fillId="4" borderId="2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86" fontId="65" fillId="22" borderId="28" xfId="97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67" fillId="0" borderId="2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5" fillId="0" borderId="0" xfId="78" applyFont="true" applyBorder="false" applyAlignment="true" applyProtection="true">
      <alignment horizontal="left" vertical="top" textRotation="0" wrapText="true" indent="3" shrinkToFit="false"/>
      <protection locked="true" hidden="false"/>
    </xf>
    <xf numFmtId="186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9" fillId="0" borderId="28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29" fillId="0" borderId="28" xfId="0" applyFont="true" applyBorder="true" applyAlignment="true" applyProtection="true">
      <alignment horizontal="justify" vertical="top" textRotation="0" wrapText="true" indent="0" shrinkToFit="false"/>
      <protection locked="true" hidden="false"/>
    </xf>
    <xf numFmtId="164" fontId="29" fillId="0" borderId="22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83" fontId="18" fillId="0" borderId="22" xfId="0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71" fontId="18" fillId="0" borderId="22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18" fillId="0" borderId="22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8" fillId="0" borderId="22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83" fontId="18" fillId="0" borderId="22" xfId="0" applyFont="true" applyBorder="true" applyAlignment="true" applyProtection="true">
      <alignment horizontal="left" vertical="top" textRotation="0" wrapText="false" indent="1" shrinkToFit="false"/>
      <protection locked="true" hidden="false"/>
    </xf>
    <xf numFmtId="164" fontId="36" fillId="0" borderId="22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83" fontId="36" fillId="0" borderId="22" xfId="0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83" fontId="18" fillId="0" borderId="29" xfId="0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83" fontId="18" fillId="0" borderId="13" xfId="0" applyFont="true" applyBorder="true" applyAlignment="true" applyProtection="true">
      <alignment horizontal="left" vertical="top" textRotation="0" wrapText="false" indent="1" shrinkToFit="false"/>
      <protection locked="true" hidden="false"/>
    </xf>
    <xf numFmtId="183" fontId="18" fillId="0" borderId="12" xfId="0" applyFont="true" applyBorder="true" applyAlignment="true" applyProtection="true">
      <alignment horizontal="left" vertical="top" textRotation="0" wrapText="false" indent="1" shrinkToFit="false"/>
      <protection locked="true" hidden="false"/>
    </xf>
    <xf numFmtId="183" fontId="18" fillId="0" borderId="12" xfId="0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83" fontId="18" fillId="0" borderId="28" xfId="0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64" fontId="29" fillId="0" borderId="22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8" fillId="0" borderId="22" xfId="0" applyFont="true" applyBorder="true" applyAlignment="true" applyProtection="true">
      <alignment horizontal="center" vertical="top" textRotation="0" wrapText="true" indent="0" shrinkToFit="false"/>
      <protection locked="true" hidden="false"/>
    </xf>
  </cellXfs>
  <cellStyles count="85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20% - Акцент1 2" xfId="20"/>
    <cellStyle name="20% - Акцент2 2" xfId="21"/>
    <cellStyle name="20% - Акцент3 2" xfId="22"/>
    <cellStyle name="20% - Акцент4 2" xfId="23"/>
    <cellStyle name="20% - Акцент5 2" xfId="24"/>
    <cellStyle name="20% - Акцент6 2" xfId="25"/>
    <cellStyle name="40% - Акцент1 2" xfId="26"/>
    <cellStyle name="40% - Акцент2 2" xfId="27"/>
    <cellStyle name="40% - Акцент3 2" xfId="28"/>
    <cellStyle name="40% - Акцент4 2" xfId="29"/>
    <cellStyle name="40% - Акцент5 2" xfId="30"/>
    <cellStyle name="40% - Акцент6 2" xfId="31"/>
    <cellStyle name="60% - Акцент1 2" xfId="32"/>
    <cellStyle name="60% - Акцент2 2" xfId="33"/>
    <cellStyle name="60% - Акцент3 2" xfId="34"/>
    <cellStyle name="60% - Акцент4 2" xfId="35"/>
    <cellStyle name="60% - Акцент5 2" xfId="36"/>
    <cellStyle name="60% - Акцент6 2" xfId="37"/>
    <cellStyle name="Normal 2" xfId="38"/>
    <cellStyle name="Акцент1 2" xfId="39"/>
    <cellStyle name="Акцент2 2" xfId="40"/>
    <cellStyle name="Акцент3 2" xfId="41"/>
    <cellStyle name="Акцент4 2" xfId="42"/>
    <cellStyle name="Акцент5 2" xfId="43"/>
    <cellStyle name="Акцент6 2" xfId="44"/>
    <cellStyle name="Ввод  2" xfId="45"/>
    <cellStyle name="Вывод 2" xfId="46"/>
    <cellStyle name="Вычисление 2" xfId="47"/>
    <cellStyle name="Заголовок 1 2" xfId="48"/>
    <cellStyle name="Заголовок 2 2" xfId="49"/>
    <cellStyle name="Заголовок 3 2" xfId="50"/>
    <cellStyle name="Заголовок 4 2" xfId="51"/>
    <cellStyle name="Итог 2" xfId="52"/>
    <cellStyle name="Контрольная ячейка 2" xfId="53"/>
    <cellStyle name="Название 2" xfId="54"/>
    <cellStyle name="Нейтральный 2" xfId="55"/>
    <cellStyle name="Обычный 12" xfId="56"/>
    <cellStyle name="Обычный 12 2" xfId="57"/>
    <cellStyle name="Обычный 2" xfId="58"/>
    <cellStyle name="Обычный 2 26 2" xfId="59"/>
    <cellStyle name="Обычный 3" xfId="60"/>
    <cellStyle name="Обычный 3 10 2" xfId="61"/>
    <cellStyle name="Обычный 3 2" xfId="62"/>
    <cellStyle name="Обычный 3 2 2 2" xfId="63"/>
    <cellStyle name="Обычный 3 21" xfId="64"/>
    <cellStyle name="Обычный 30" xfId="65"/>
    <cellStyle name="Обычный 4" xfId="66"/>
    <cellStyle name="Обычный 4 2" xfId="67"/>
    <cellStyle name="Обычный 5" xfId="68"/>
    <cellStyle name="Обычный 5 2" xfId="69"/>
    <cellStyle name="Обычный 6" xfId="70"/>
    <cellStyle name="Обычный 6 2" xfId="71"/>
    <cellStyle name="Обычный 6 2 2" xfId="72"/>
    <cellStyle name="Обычный 6 2 3" xfId="73"/>
    <cellStyle name="Обычный 7" xfId="74"/>
    <cellStyle name="Обычный 7 2" xfId="75"/>
    <cellStyle name="Обычный 8" xfId="76"/>
    <cellStyle name="Обычный_BPnov (1)" xfId="77"/>
    <cellStyle name="Обычный_Сводка для эот" xfId="78"/>
    <cellStyle name="Обычный_Формат МЭ  - (кор  08 09 2010) 2" xfId="79"/>
    <cellStyle name="Плохой 2" xfId="80"/>
    <cellStyle name="Пояснение 2" xfId="81"/>
    <cellStyle name="Примечание 2" xfId="82"/>
    <cellStyle name="Процентный 2" xfId="83"/>
    <cellStyle name="Процентный 2 3" xfId="84"/>
    <cellStyle name="Процентный 2 3 2" xfId="85"/>
    <cellStyle name="Процентный 3" xfId="86"/>
    <cellStyle name="Процентный 4" xfId="87"/>
    <cellStyle name="Связанная ячейка 2" xfId="88"/>
    <cellStyle name="Стиль 1" xfId="89"/>
    <cellStyle name="Текст предупреждения 2" xfId="90"/>
    <cellStyle name="Финансовый 2" xfId="91"/>
    <cellStyle name="Финансовый 2 2 2 2 2" xfId="92"/>
    <cellStyle name="Финансовый 3" xfId="93"/>
    <cellStyle name="Финансовый 5" xfId="94"/>
    <cellStyle name="Финансовый 5 2" xfId="95"/>
    <cellStyle name="Финансовый 6" xfId="96"/>
    <cellStyle name="Финансовый_Смета 2000 г." xfId="97"/>
    <cellStyle name="Хороший 2" xfId="98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C6EFCE"/>
      <rgbColor rgb="FF9C0006"/>
      <rgbColor rgb="FF008000"/>
      <rgbColor rgb="FF000080"/>
      <rgbColor rgb="FF9C6500"/>
      <rgbColor rgb="FF800080"/>
      <rgbColor rgb="FF0070C0"/>
      <rgbColor rgb="FFC0C0C0"/>
      <rgbColor rgb="FF808080"/>
      <rgbColor rgb="FFFFC7CE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EB9C"/>
      <rgbColor rgb="FF00FFFF"/>
      <rgbColor rgb="FF800080"/>
      <rgbColor rgb="FF800000"/>
      <rgbColor rgb="FF008080"/>
      <rgbColor rgb="FF0000FF"/>
      <rgbColor rgb="FF00CCFF"/>
      <rgbColor rgb="FFDBEEF4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FDEADA"/>
      <rgbColor rgb="FF969696"/>
      <rgbColor rgb="FF003366"/>
      <rgbColor rgb="FF339966"/>
      <rgbColor rgb="FF0061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N294"/>
  <sheetViews>
    <sheetView showFormulas="false" showGridLines="true" showRowColHeaders="true" showZeros="true" rightToLeft="false" tabSelected="false" showOutlineSymbols="true" defaultGridColor="true" view="pageBreakPreview" topLeftCell="A49" colorId="64" zoomScale="100" zoomScaleNormal="70" zoomScalePageLayoutView="100" workbookViewId="0">
      <selection pane="topLeft" activeCell="I83" activeCellId="0" sqref="I83"/>
    </sheetView>
  </sheetViews>
  <sheetFormatPr defaultColWidth="9.859375" defaultRowHeight="15.75" zeroHeight="false" outlineLevelRow="0" outlineLevelCol="0"/>
  <cols>
    <col collapsed="false" customWidth="true" hidden="false" outlineLevel="0" max="1" min="1" style="1" width="10.85"/>
    <col collapsed="false" customWidth="true" hidden="false" outlineLevel="0" max="2" min="2" style="1" width="88.14"/>
    <col collapsed="false" customWidth="true" hidden="false" outlineLevel="0" max="3" min="3" style="1" width="19.57"/>
    <col collapsed="false" customWidth="true" hidden="false" outlineLevel="0" max="4" min="4" style="1" width="18.14"/>
    <col collapsed="false" customWidth="true" hidden="false" outlineLevel="0" max="6" min="5" style="1" width="18.71"/>
    <col collapsed="false" customWidth="true" hidden="true" outlineLevel="0" max="7" min="7" style="2" width="13.29"/>
    <col collapsed="false" customWidth="true" hidden="false" outlineLevel="0" max="8" min="8" style="2" width="87.57"/>
    <col collapsed="false" customWidth="true" hidden="false" outlineLevel="0" max="9" min="9" style="2" width="68.71"/>
    <col collapsed="false" customWidth="false" hidden="false" outlineLevel="0" max="16384" min="10" style="2" width="9.86"/>
  </cols>
  <sheetData>
    <row r="1" customFormat="false" ht="15.75" hidden="false" customHeight="true" outlineLevel="0" collapsed="false">
      <c r="A1" s="3" t="s">
        <v>0</v>
      </c>
      <c r="B1" s="3"/>
      <c r="C1" s="3"/>
      <c r="D1" s="3"/>
      <c r="E1" s="3"/>
      <c r="F1" s="3"/>
      <c r="G1" s="3"/>
    </row>
    <row r="2" customFormat="false" ht="15.75" hidden="false" customHeight="false" outlineLevel="0" collapsed="false">
      <c r="A2" s="4" t="s">
        <v>1</v>
      </c>
      <c r="B2" s="5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</row>
    <row r="3" customFormat="false" ht="15.75" hidden="false" customHeight="false" outlineLevel="0" collapsed="false">
      <c r="A3" s="7" t="n">
        <v>1</v>
      </c>
      <c r="B3" s="8" t="n">
        <v>2</v>
      </c>
      <c r="C3" s="9"/>
      <c r="D3" s="9" t="n">
        <v>4</v>
      </c>
      <c r="E3" s="9" t="n">
        <v>5</v>
      </c>
      <c r="F3" s="9" t="n">
        <v>5</v>
      </c>
      <c r="G3" s="10"/>
    </row>
    <row r="4" customFormat="false" ht="15.75" hidden="false" customHeight="false" outlineLevel="0" collapsed="false">
      <c r="A4" s="11" t="s">
        <v>8</v>
      </c>
      <c r="B4" s="12" t="s">
        <v>9</v>
      </c>
      <c r="C4" s="13" t="n">
        <v>1471.40877909582</v>
      </c>
      <c r="D4" s="13" t="n">
        <v>1573.38192270674</v>
      </c>
      <c r="E4" s="13" t="n">
        <v>1585.75921462966</v>
      </c>
      <c r="F4" s="13" t="n">
        <v>1649.59317727032</v>
      </c>
      <c r="G4" s="14" t="n">
        <f aca="false">SUM(C4:F4)</f>
        <v>6280.14309370254</v>
      </c>
      <c r="H4" s="15"/>
    </row>
    <row r="5" customFormat="false" ht="15.75" hidden="false" customHeight="false" outlineLevel="0" collapsed="false">
      <c r="A5" s="16"/>
      <c r="B5" s="17" t="s">
        <v>10</v>
      </c>
      <c r="C5" s="13"/>
      <c r="D5" s="13"/>
      <c r="E5" s="13"/>
      <c r="F5" s="13"/>
      <c r="G5" s="14" t="e">
        <f aca="false">#N/A</f>
        <v>#N/A</v>
      </c>
    </row>
    <row r="6" customFormat="false" ht="31.5" hidden="false" customHeight="false" outlineLevel="0" collapsed="false">
      <c r="A6" s="16" t="s">
        <v>11</v>
      </c>
      <c r="B6" s="17" t="s">
        <v>12</v>
      </c>
      <c r="C6" s="18" t="n">
        <v>1393.55219112512</v>
      </c>
      <c r="D6" s="13" t="n">
        <v>1487.86646437894</v>
      </c>
      <c r="E6" s="13" t="n">
        <v>1527.31721125065</v>
      </c>
      <c r="F6" s="13" t="n">
        <v>1587.93929538294</v>
      </c>
      <c r="G6" s="14" t="e">
        <f aca="false">#N/A</f>
        <v>#N/A</v>
      </c>
      <c r="H6" s="15"/>
    </row>
    <row r="7" customFormat="false" ht="15.75" hidden="false" customHeight="false" outlineLevel="0" collapsed="false">
      <c r="A7" s="19" t="s">
        <v>13</v>
      </c>
      <c r="B7" s="17" t="s">
        <v>14</v>
      </c>
      <c r="C7" s="18" t="n">
        <v>77.856587970696</v>
      </c>
      <c r="D7" s="13" t="n">
        <v>85.5154583277964</v>
      </c>
      <c r="E7" s="13" t="n">
        <v>58.4420033790171</v>
      </c>
      <c r="F7" s="13" t="n">
        <v>61.6538818873849</v>
      </c>
      <c r="G7" s="14" t="e">
        <f aca="false">#N/A</f>
        <v>#N/A</v>
      </c>
      <c r="H7" s="15"/>
    </row>
    <row r="8" customFormat="false" ht="15.75" hidden="false" customHeight="false" outlineLevel="0" collapsed="false">
      <c r="A8" s="20" t="s">
        <v>15</v>
      </c>
      <c r="B8" s="12" t="s">
        <v>16</v>
      </c>
      <c r="C8" s="21" t="n">
        <v>1771.991132</v>
      </c>
      <c r="D8" s="13" t="n">
        <v>1891.553806</v>
      </c>
      <c r="E8" s="13" t="n">
        <v>1908.347684</v>
      </c>
      <c r="F8" s="13" t="n">
        <v>1955.65176</v>
      </c>
      <c r="G8" s="14" t="e">
        <f aca="false">#N/A</f>
        <v>#N/A</v>
      </c>
      <c r="H8" s="15"/>
    </row>
    <row r="9" customFormat="false" ht="15.75" hidden="false" customHeight="false" outlineLevel="0" collapsed="false">
      <c r="A9" s="22" t="s">
        <v>17</v>
      </c>
      <c r="B9" s="12" t="s">
        <v>18</v>
      </c>
      <c r="C9" s="21" t="n">
        <v>581.754111822723</v>
      </c>
      <c r="D9" s="13" t="n">
        <v>602.762691161602</v>
      </c>
      <c r="E9" s="13" t="n">
        <v>624.654478094399</v>
      </c>
      <c r="F9" s="13" t="n">
        <v>649.338613052567</v>
      </c>
      <c r="G9" s="14" t="e">
        <f aca="false">#N/A</f>
        <v>#N/A</v>
      </c>
      <c r="H9" s="23"/>
    </row>
    <row r="10" customFormat="false" ht="15.75" hidden="false" customHeight="false" outlineLevel="0" collapsed="false">
      <c r="A10" s="16"/>
      <c r="B10" s="17" t="s">
        <v>10</v>
      </c>
      <c r="C10" s="24"/>
      <c r="D10" s="25"/>
      <c r="E10" s="25"/>
      <c r="F10" s="25"/>
      <c r="G10" s="14" t="e">
        <f aca="false">#N/A</f>
        <v>#N/A</v>
      </c>
      <c r="H10" s="26"/>
    </row>
    <row r="11" customFormat="false" ht="15.75" hidden="false" customHeight="false" outlineLevel="0" collapsed="false">
      <c r="A11" s="16" t="s">
        <v>11</v>
      </c>
      <c r="B11" s="17" t="s">
        <v>19</v>
      </c>
      <c r="C11" s="24" t="n">
        <v>531.864049649643</v>
      </c>
      <c r="D11" s="25" t="n">
        <v>550.012405209323</v>
      </c>
      <c r="E11" s="25" t="n">
        <v>568.793550562207</v>
      </c>
      <c r="F11" s="25" t="n">
        <v>589.845463849913</v>
      </c>
      <c r="G11" s="14" t="e">
        <f aca="false">#N/A</f>
        <v>#N/A</v>
      </c>
    </row>
    <row r="12" customFormat="false" ht="15.75" hidden="false" customHeight="false" outlineLevel="0" collapsed="false">
      <c r="A12" s="16" t="s">
        <v>13</v>
      </c>
      <c r="B12" s="17" t="s">
        <v>20</v>
      </c>
      <c r="C12" s="24" t="n">
        <v>31.66606783308</v>
      </c>
      <c r="D12" s="25" t="n">
        <v>32.8731551353986</v>
      </c>
      <c r="E12" s="25" t="n">
        <v>34.3544450038376</v>
      </c>
      <c r="F12" s="25" t="n">
        <v>36.2439394790486</v>
      </c>
      <c r="G12" s="14" t="e">
        <f aca="false">#N/A</f>
        <v>#N/A</v>
      </c>
    </row>
    <row r="13" customFormat="false" ht="15.75" hidden="false" customHeight="false" outlineLevel="0" collapsed="false">
      <c r="A13" s="16" t="s">
        <v>21</v>
      </c>
      <c r="B13" s="17" t="s">
        <v>22</v>
      </c>
      <c r="C13" s="24" t="n">
        <v>18.22399434</v>
      </c>
      <c r="D13" s="25" t="n">
        <v>19.87713081688</v>
      </c>
      <c r="E13" s="25" t="n">
        <v>21.5064825283546</v>
      </c>
      <c r="F13" s="25" t="n">
        <v>23.2492097236045</v>
      </c>
      <c r="G13" s="14" t="e">
        <f aca="false">#N/A</f>
        <v>#N/A</v>
      </c>
      <c r="H13" s="27"/>
    </row>
    <row r="14" customFormat="false" ht="15.75" hidden="false" customHeight="false" outlineLevel="0" collapsed="false">
      <c r="A14" s="22" t="s">
        <v>23</v>
      </c>
      <c r="B14" s="12" t="s">
        <v>24</v>
      </c>
      <c r="C14" s="21" t="n">
        <v>490.760074164011</v>
      </c>
      <c r="D14" s="13" t="n">
        <v>509.408956982244</v>
      </c>
      <c r="E14" s="13" t="n">
        <v>532.332360046445</v>
      </c>
      <c r="F14" s="13" t="n">
        <v>561.610639848999</v>
      </c>
      <c r="G14" s="14" t="e">
        <f aca="false">#N/A</f>
        <v>#N/A</v>
      </c>
    </row>
    <row r="15" customFormat="false" ht="15.75" hidden="false" customHeight="false" outlineLevel="0" collapsed="false">
      <c r="A15" s="22" t="s">
        <v>25</v>
      </c>
      <c r="B15" s="12" t="s">
        <v>26</v>
      </c>
      <c r="C15" s="21" t="n">
        <v>182.0879122</v>
      </c>
      <c r="D15" s="28" t="n">
        <v>248.444089961</v>
      </c>
      <c r="E15" s="28" t="n">
        <v>249.098552004</v>
      </c>
      <c r="F15" s="28" t="n">
        <v>247.5113266172</v>
      </c>
      <c r="G15" s="14" t="e">
        <f aca="false">#N/A</f>
        <v>#N/A</v>
      </c>
      <c r="H15" s="27"/>
    </row>
    <row r="16" customFormat="false" ht="15.75" hidden="false" customHeight="false" outlineLevel="0" collapsed="false">
      <c r="A16" s="22" t="s">
        <v>27</v>
      </c>
      <c r="B16" s="12" t="s">
        <v>28</v>
      </c>
      <c r="C16" s="21" t="n">
        <v>12.714033</v>
      </c>
      <c r="D16" s="13" t="n">
        <v>13.451446914</v>
      </c>
      <c r="E16" s="13" t="n">
        <v>14.19127649427</v>
      </c>
      <c r="F16" s="13" t="n">
        <v>14.9717967014549</v>
      </c>
      <c r="G16" s="14" t="e">
        <f aca="false">#N/A</f>
        <v>#N/A</v>
      </c>
      <c r="H16" s="29"/>
    </row>
    <row r="17" customFormat="false" ht="15.75" hidden="false" customHeight="false" outlineLevel="0" collapsed="false">
      <c r="A17" s="22" t="s">
        <v>29</v>
      </c>
      <c r="B17" s="12" t="s">
        <v>30</v>
      </c>
      <c r="C17" s="21" t="n">
        <v>504.675000813266</v>
      </c>
      <c r="D17" s="13" t="n">
        <v>517.486620981154</v>
      </c>
      <c r="E17" s="13" t="n">
        <v>488.071017360886</v>
      </c>
      <c r="F17" s="13" t="n">
        <v>482.219383779779</v>
      </c>
      <c r="G17" s="14" t="e">
        <f aca="false">#N/A</f>
        <v>#N/A</v>
      </c>
    </row>
    <row r="18" customFormat="false" ht="15.75" hidden="false" customHeight="false" outlineLevel="0" collapsed="false">
      <c r="A18" s="16"/>
      <c r="B18" s="17" t="s">
        <v>10</v>
      </c>
      <c r="C18" s="24"/>
      <c r="D18" s="25"/>
      <c r="E18" s="25"/>
      <c r="F18" s="25"/>
      <c r="G18" s="14" t="e">
        <f aca="false">#N/A</f>
        <v>#N/A</v>
      </c>
    </row>
    <row r="19" customFormat="false" ht="15.75" hidden="false" customHeight="false" outlineLevel="0" collapsed="false">
      <c r="A19" s="16" t="s">
        <v>31</v>
      </c>
      <c r="B19" s="17" t="s">
        <v>32</v>
      </c>
      <c r="C19" s="24" t="n">
        <v>81.4541138</v>
      </c>
      <c r="D19" s="30" t="n">
        <v>84.5493701244</v>
      </c>
      <c r="E19" s="30" t="n">
        <v>88.354091779998</v>
      </c>
      <c r="F19" s="30" t="n">
        <v>93.2135668278979</v>
      </c>
      <c r="G19" s="14" t="e">
        <f aca="false">#N/A</f>
        <v>#N/A</v>
      </c>
    </row>
    <row r="20" customFormat="false" ht="15.75" hidden="false" customHeight="false" outlineLevel="0" collapsed="false">
      <c r="A20" s="16" t="s">
        <v>33</v>
      </c>
      <c r="B20" s="17" t="s">
        <v>34</v>
      </c>
      <c r="C20" s="24" t="n">
        <v>83.0318875048</v>
      </c>
      <c r="D20" s="30" t="n">
        <v>76.2320306507024</v>
      </c>
      <c r="E20" s="30" t="n">
        <v>55.973239839984</v>
      </c>
      <c r="F20" s="30" t="n">
        <v>26.9062591251831</v>
      </c>
      <c r="G20" s="14" t="e">
        <f aca="false">#N/A</f>
        <v>#N/A</v>
      </c>
    </row>
    <row r="21" customFormat="false" ht="15.75" hidden="false" customHeight="false" outlineLevel="0" collapsed="false">
      <c r="A21" s="31" t="s">
        <v>35</v>
      </c>
      <c r="B21" s="17" t="s">
        <v>36</v>
      </c>
      <c r="C21" s="24" t="n">
        <v>29.4372308659598</v>
      </c>
      <c r="D21" s="30" t="n">
        <v>31.1445902561855</v>
      </c>
      <c r="E21" s="30" t="n">
        <v>32.8575427202757</v>
      </c>
      <c r="F21" s="30" t="n">
        <v>34.6647075698908</v>
      </c>
      <c r="G21" s="14" t="e">
        <f aca="false">#N/A</f>
        <v>#N/A</v>
      </c>
    </row>
    <row r="22" customFormat="false" ht="15.75" hidden="false" customHeight="false" outlineLevel="0" collapsed="false">
      <c r="A22" s="32" t="s">
        <v>37</v>
      </c>
      <c r="B22" s="12" t="s">
        <v>38</v>
      </c>
      <c r="C22" s="21" t="n">
        <v>-300.582352904184</v>
      </c>
      <c r="D22" s="13" t="n">
        <v>-318.171883293259</v>
      </c>
      <c r="E22" s="13" t="n">
        <v>-322.588469370337</v>
      </c>
      <c r="F22" s="13" t="n">
        <v>-306.058582729676</v>
      </c>
      <c r="G22" s="14" t="e">
        <f aca="false">#N/A</f>
        <v>#N/A</v>
      </c>
      <c r="H22" s="15"/>
    </row>
    <row r="23" customFormat="false" ht="15.75" hidden="false" customHeight="false" outlineLevel="0" collapsed="false">
      <c r="A23" s="11" t="s">
        <v>39</v>
      </c>
      <c r="B23" s="12" t="s">
        <v>40</v>
      </c>
      <c r="C23" s="21" t="n">
        <v>253.4785361221</v>
      </c>
      <c r="D23" s="13" t="n">
        <v>298.694400728951</v>
      </c>
      <c r="E23" s="13" t="n">
        <v>343.393077943218</v>
      </c>
      <c r="F23" s="13" t="n">
        <v>372.351590820095</v>
      </c>
      <c r="G23" s="14" t="e">
        <f aca="false">#N/A</f>
        <v>#N/A</v>
      </c>
      <c r="H23" s="15"/>
    </row>
    <row r="24" customFormat="false" ht="15.75" hidden="false" customHeight="false" outlineLevel="0" collapsed="false">
      <c r="A24" s="16" t="s">
        <v>17</v>
      </c>
      <c r="B24" s="17" t="s">
        <v>41</v>
      </c>
      <c r="C24" s="24" t="n">
        <v>547.271760019051</v>
      </c>
      <c r="D24" s="25" t="n">
        <v>465.272591757927</v>
      </c>
      <c r="E24" s="25" t="n">
        <v>514.816262341549</v>
      </c>
      <c r="F24" s="25" t="n">
        <v>545.212512860335</v>
      </c>
      <c r="G24" s="14" t="e">
        <f aca="false">#N/A</f>
        <v>#N/A</v>
      </c>
    </row>
    <row r="25" customFormat="false" ht="15.75" hidden="false" customHeight="false" outlineLevel="0" collapsed="false">
      <c r="A25" s="16"/>
      <c r="B25" s="17" t="s">
        <v>42</v>
      </c>
      <c r="C25" s="24"/>
      <c r="D25" s="30"/>
      <c r="E25" s="30"/>
      <c r="F25" s="30"/>
      <c r="G25" s="14" t="e">
        <f aca="false">#N/A</f>
        <v>#N/A</v>
      </c>
    </row>
    <row r="26" customFormat="false" ht="15.75" hidden="false" customHeight="false" outlineLevel="0" collapsed="false">
      <c r="A26" s="16" t="s">
        <v>11</v>
      </c>
      <c r="B26" s="17" t="s">
        <v>43</v>
      </c>
      <c r="C26" s="24" t="n">
        <v>0</v>
      </c>
      <c r="D26" s="30" t="n">
        <v>0</v>
      </c>
      <c r="E26" s="30" t="n">
        <v>0</v>
      </c>
      <c r="F26" s="30" t="n">
        <v>0</v>
      </c>
      <c r="G26" s="14" t="e">
        <f aca="false">#N/A</f>
        <v>#N/A</v>
      </c>
    </row>
    <row r="27" customFormat="false" ht="15.75" hidden="false" customHeight="false" outlineLevel="0" collapsed="false">
      <c r="A27" s="16" t="s">
        <v>13</v>
      </c>
      <c r="B27" s="33" t="s">
        <v>44</v>
      </c>
      <c r="C27" s="34" t="n">
        <v>3.64871</v>
      </c>
      <c r="D27" s="35" t="n">
        <v>3.86033518</v>
      </c>
      <c r="E27" s="35" t="n">
        <v>4.0726536149</v>
      </c>
      <c r="F27" s="35" t="n">
        <v>4.2966495637195</v>
      </c>
      <c r="G27" s="14" t="e">
        <f aca="false">#N/A</f>
        <v>#N/A</v>
      </c>
    </row>
    <row r="28" customFormat="false" ht="15.75" hidden="false" customHeight="false" outlineLevel="0" collapsed="false">
      <c r="A28" s="16" t="s">
        <v>23</v>
      </c>
      <c r="B28" s="17" t="s">
        <v>45</v>
      </c>
      <c r="C28" s="24" t="n">
        <v>293.793223896951</v>
      </c>
      <c r="D28" s="25" t="n">
        <v>166.578191028976</v>
      </c>
      <c r="E28" s="25" t="n">
        <v>171.423184398332</v>
      </c>
      <c r="F28" s="25" t="n">
        <v>172.86092204024</v>
      </c>
      <c r="G28" s="14" t="e">
        <f aca="false">#N/A</f>
        <v>#N/A</v>
      </c>
      <c r="H28" s="36"/>
    </row>
    <row r="29" customFormat="false" ht="15.75" hidden="false" customHeight="false" outlineLevel="0" collapsed="false">
      <c r="A29" s="16"/>
      <c r="B29" s="17" t="s">
        <v>42</v>
      </c>
      <c r="C29" s="24"/>
      <c r="D29" s="25"/>
      <c r="E29" s="25"/>
      <c r="F29" s="25"/>
      <c r="G29" s="14" t="e">
        <f aca="false">#N/A</f>
        <v>#N/A</v>
      </c>
    </row>
    <row r="30" customFormat="false" ht="15.75" hidden="false" customHeight="false" outlineLevel="0" collapsed="false">
      <c r="A30" s="31" t="s">
        <v>46</v>
      </c>
      <c r="B30" s="17" t="s">
        <v>47</v>
      </c>
      <c r="C30" s="24" t="n">
        <v>31.95211438</v>
      </c>
      <c r="D30" s="25" t="n">
        <v>24.37875</v>
      </c>
      <c r="E30" s="25" t="n">
        <v>21.5325</v>
      </c>
      <c r="F30" s="25" t="n">
        <v>14.72625</v>
      </c>
      <c r="G30" s="14" t="e">
        <f aca="false">#N/A</f>
        <v>#N/A</v>
      </c>
    </row>
    <row r="31" customFormat="false" ht="15.75" hidden="false" customHeight="false" outlineLevel="0" collapsed="false">
      <c r="A31" s="37" t="s">
        <v>48</v>
      </c>
      <c r="B31" s="12" t="s">
        <v>49</v>
      </c>
      <c r="C31" s="21" t="n">
        <v>-1.25227142381888</v>
      </c>
      <c r="D31" s="13" t="n">
        <v>29.0572114973751</v>
      </c>
      <c r="E31" s="13" t="n">
        <v>70.0130191547968</v>
      </c>
      <c r="F31" s="13" t="n">
        <v>112.979910540708</v>
      </c>
      <c r="G31" s="14" t="e">
        <f aca="false">#N/A</f>
        <v>#N/A</v>
      </c>
      <c r="H31" s="15"/>
    </row>
    <row r="32" customFormat="false" ht="15.75" hidden="false" customHeight="false" outlineLevel="0" collapsed="false">
      <c r="A32" s="37" t="s">
        <v>50</v>
      </c>
      <c r="B32" s="12" t="s">
        <v>51</v>
      </c>
      <c r="C32" s="21" t="n">
        <v>0</v>
      </c>
      <c r="D32" s="13" t="n">
        <v>5.81144229947502</v>
      </c>
      <c r="E32" s="13" t="n">
        <v>14.0026038309594</v>
      </c>
      <c r="F32" s="13" t="n">
        <v>22.5959821081416</v>
      </c>
      <c r="G32" s="14" t="e">
        <f aca="false">#N/A</f>
        <v>#N/A</v>
      </c>
    </row>
    <row r="33" customFormat="false" ht="15.75" hidden="false" customHeight="false" outlineLevel="0" collapsed="false">
      <c r="A33" s="37" t="s">
        <v>52</v>
      </c>
      <c r="B33" s="12" t="s">
        <v>53</v>
      </c>
      <c r="C33" s="21" t="n">
        <v>-1.25227142381888</v>
      </c>
      <c r="D33" s="28" t="n">
        <v>23.2457691979001</v>
      </c>
      <c r="E33" s="28" t="n">
        <v>56.0104153238374</v>
      </c>
      <c r="F33" s="28" t="n">
        <v>90.3839284325666</v>
      </c>
      <c r="G33" s="14" t="e">
        <f aca="false">#N/A</f>
        <v>#N/A</v>
      </c>
      <c r="H33" s="15"/>
    </row>
    <row r="34" customFormat="false" ht="15.75" hidden="false" customHeight="false" outlineLevel="0" collapsed="false">
      <c r="A34" s="11" t="s">
        <v>54</v>
      </c>
      <c r="B34" s="12" t="s">
        <v>55</v>
      </c>
      <c r="C34" s="21" t="n">
        <v>0</v>
      </c>
      <c r="D34" s="13" t="n">
        <v>0</v>
      </c>
      <c r="E34" s="13" t="n">
        <v>0.23245779800536</v>
      </c>
      <c r="F34" s="13" t="n">
        <v>0.560104353613978</v>
      </c>
      <c r="G34" s="14" t="e">
        <f aca="false">#N/A</f>
        <v>#N/A</v>
      </c>
    </row>
    <row r="35" customFormat="false" ht="15.75" hidden="false" customHeight="false" outlineLevel="0" collapsed="false">
      <c r="A35" s="16"/>
      <c r="B35" s="17" t="s">
        <v>10</v>
      </c>
      <c r="C35" s="24"/>
      <c r="D35" s="25"/>
      <c r="E35" s="25"/>
      <c r="F35" s="25"/>
      <c r="G35" s="14" t="e">
        <f aca="false">#N/A</f>
        <v>#N/A</v>
      </c>
    </row>
    <row r="36" customFormat="false" ht="15.75" hidden="false" customHeight="false" outlineLevel="0" collapsed="false">
      <c r="A36" s="16" t="s">
        <v>17</v>
      </c>
      <c r="B36" s="17" t="s">
        <v>56</v>
      </c>
      <c r="C36" s="24" t="n">
        <v>0</v>
      </c>
      <c r="D36" s="30" t="n">
        <v>0</v>
      </c>
      <c r="E36" s="30" t="n">
        <v>0</v>
      </c>
      <c r="F36" s="30" t="n">
        <v>0</v>
      </c>
      <c r="G36" s="14" t="e">
        <f aca="false">#N/A</f>
        <v>#N/A</v>
      </c>
    </row>
    <row r="37" customFormat="false" ht="15.75" hidden="false" customHeight="false" outlineLevel="0" collapsed="false">
      <c r="A37" s="38" t="s">
        <v>23</v>
      </c>
      <c r="B37" s="17" t="s">
        <v>57</v>
      </c>
      <c r="C37" s="24" t="n">
        <v>0</v>
      </c>
      <c r="D37" s="39" t="n">
        <v>0</v>
      </c>
      <c r="E37" s="39" t="n">
        <v>0</v>
      </c>
      <c r="F37" s="40" t="n">
        <v>0</v>
      </c>
      <c r="G37" s="14" t="e">
        <f aca="false">#N/A</f>
        <v>#N/A</v>
      </c>
    </row>
    <row r="38" s="1" customFormat="true" ht="15.75" hidden="false" customHeight="false" outlineLevel="0" collapsed="false">
      <c r="A38" s="16" t="s">
        <v>25</v>
      </c>
      <c r="B38" s="17" t="s">
        <v>58</v>
      </c>
      <c r="C38" s="24" t="n">
        <v>0</v>
      </c>
      <c r="D38" s="39" t="n">
        <v>0</v>
      </c>
      <c r="E38" s="39" t="n">
        <v>0.23245779800536</v>
      </c>
      <c r="F38" s="39" t="n">
        <v>0.560104353613978</v>
      </c>
      <c r="G38" s="14" t="e">
        <f aca="false">#N/A</f>
        <v>#N/A</v>
      </c>
      <c r="H38" s="2"/>
      <c r="I38" s="2"/>
      <c r="J38" s="2"/>
      <c r="K38" s="2"/>
      <c r="L38" s="2"/>
      <c r="M38" s="2"/>
      <c r="N38" s="2"/>
    </row>
    <row r="39" s="1" customFormat="true" ht="15.75" hidden="false" customHeight="false" outlineLevel="0" collapsed="false">
      <c r="A39" s="31" t="s">
        <v>27</v>
      </c>
      <c r="B39" s="17" t="s">
        <v>59</v>
      </c>
      <c r="C39" s="24" t="n">
        <v>0</v>
      </c>
      <c r="D39" s="13" t="n">
        <v>0</v>
      </c>
      <c r="E39" s="13" t="n">
        <v>0</v>
      </c>
      <c r="F39" s="13" t="n">
        <v>0</v>
      </c>
      <c r="G39" s="14" t="e">
        <f aca="false">#N/A</f>
        <v>#N/A</v>
      </c>
      <c r="H39" s="2"/>
      <c r="I39" s="2"/>
      <c r="J39" s="2"/>
      <c r="K39" s="2"/>
      <c r="L39" s="2"/>
      <c r="M39" s="2"/>
      <c r="N39" s="2"/>
    </row>
    <row r="40" s="1" customFormat="true" ht="15.75" hidden="false" customHeight="false" outlineLevel="0" collapsed="false">
      <c r="A40" s="11" t="s">
        <v>60</v>
      </c>
      <c r="B40" s="12" t="s">
        <v>61</v>
      </c>
      <c r="C40" s="21" t="n">
        <v>43.1763248835273</v>
      </c>
      <c r="D40" s="41" t="n">
        <v>24.9248691783444</v>
      </c>
      <c r="E40" s="13" t="n">
        <v>20.9558128690124</v>
      </c>
      <c r="F40" s="13" t="n">
        <v>49.2647652418337</v>
      </c>
      <c r="G40" s="14" t="e">
        <f aca="false">#N/A</f>
        <v>#N/A</v>
      </c>
      <c r="H40" s="2"/>
      <c r="I40" s="2"/>
      <c r="J40" s="2"/>
      <c r="K40" s="2"/>
      <c r="L40" s="2"/>
      <c r="M40" s="2"/>
      <c r="N40" s="2"/>
    </row>
    <row r="41" customFormat="false" ht="15.75" hidden="false" customHeight="false" outlineLevel="0" collapsed="false">
      <c r="A41" s="16" t="s">
        <v>17</v>
      </c>
      <c r="B41" s="42" t="s">
        <v>62</v>
      </c>
      <c r="C41" s="43" t="n">
        <v>43.1763248835273</v>
      </c>
      <c r="D41" s="25" t="n">
        <v>0</v>
      </c>
      <c r="E41" s="35" t="n">
        <v>20.9558128690124</v>
      </c>
      <c r="F41" s="35" t="n">
        <v>49.2647652418337</v>
      </c>
      <c r="G41" s="14" t="e">
        <f aca="false">#N/A</f>
        <v>#N/A</v>
      </c>
      <c r="H41" s="1"/>
      <c r="I41" s="1"/>
      <c r="J41" s="1"/>
      <c r="K41" s="1"/>
      <c r="L41" s="1"/>
      <c r="M41" s="1"/>
      <c r="N41" s="1"/>
    </row>
    <row r="42" s="1" customFormat="true" ht="15.75" hidden="false" customHeight="false" outlineLevel="0" collapsed="false">
      <c r="A42" s="16" t="s">
        <v>23</v>
      </c>
      <c r="B42" s="17" t="s">
        <v>63</v>
      </c>
      <c r="C42" s="24" t="n">
        <v>0</v>
      </c>
      <c r="D42" s="44" t="n">
        <v>24.9248691783444</v>
      </c>
      <c r="E42" s="25" t="n">
        <v>0</v>
      </c>
      <c r="F42" s="25" t="n">
        <v>0</v>
      </c>
      <c r="G42" s="14" t="e">
        <f aca="false">#N/A</f>
        <v>#N/A</v>
      </c>
    </row>
    <row r="43" s="1" customFormat="true" ht="15.75" hidden="false" customHeight="false" outlineLevel="0" collapsed="false">
      <c r="A43" s="31"/>
      <c r="B43" s="17" t="s">
        <v>64</v>
      </c>
      <c r="C43" s="24" t="s">
        <v>65</v>
      </c>
      <c r="D43" s="45" t="s">
        <v>66</v>
      </c>
      <c r="E43" s="45" t="s">
        <v>65</v>
      </c>
      <c r="F43" s="45" t="s">
        <v>65</v>
      </c>
      <c r="G43" s="14" t="e">
        <f aca="false">#N/A</f>
        <v>#N/A</v>
      </c>
    </row>
    <row r="44" s="1" customFormat="true" ht="15.75" hidden="false" customHeight="false" outlineLevel="0" collapsed="false">
      <c r="A44" s="11" t="s">
        <v>67</v>
      </c>
      <c r="B44" s="12" t="s">
        <v>68</v>
      </c>
      <c r="C44" s="21" t="n">
        <v>203.166376497114</v>
      </c>
      <c r="D44" s="13" t="n">
        <v>120.199315049866</v>
      </c>
      <c r="E44" s="13" t="n">
        <v>105.977251159651</v>
      </c>
      <c r="F44" s="13" t="n">
        <v>82.92308</v>
      </c>
      <c r="G44" s="14" t="e">
        <f aca="false">#N/A</f>
        <v>#N/A</v>
      </c>
      <c r="H44" s="2"/>
      <c r="I44" s="2"/>
      <c r="J44" s="2"/>
      <c r="K44" s="2"/>
      <c r="L44" s="2"/>
      <c r="M44" s="2"/>
      <c r="N44" s="2"/>
    </row>
    <row r="45" customFormat="false" ht="15.75" hidden="false" customHeight="false" outlineLevel="0" collapsed="false">
      <c r="A45" s="16" t="s">
        <v>17</v>
      </c>
      <c r="B45" s="42" t="s">
        <v>69</v>
      </c>
      <c r="C45" s="43" t="n">
        <v>203.166376497114</v>
      </c>
      <c r="D45" s="25" t="n">
        <v>0</v>
      </c>
      <c r="E45" s="35" t="n">
        <v>0</v>
      </c>
      <c r="F45" s="35" t="n">
        <v>0</v>
      </c>
      <c r="G45" s="14" t="e">
        <f aca="false">#N/A</f>
        <v>#N/A</v>
      </c>
      <c r="H45" s="1"/>
      <c r="I45" s="1"/>
      <c r="J45" s="1"/>
      <c r="K45" s="1"/>
      <c r="L45" s="1"/>
      <c r="M45" s="1"/>
      <c r="N45" s="1"/>
    </row>
    <row r="46" customFormat="false" ht="15.75" hidden="false" customHeight="false" outlineLevel="0" collapsed="false">
      <c r="A46" s="16" t="s">
        <v>23</v>
      </c>
      <c r="B46" s="17" t="s">
        <v>70</v>
      </c>
      <c r="C46" s="24" t="n">
        <v>0</v>
      </c>
      <c r="D46" s="46" t="n">
        <v>120.199315049866</v>
      </c>
      <c r="E46" s="46" t="n">
        <v>105.977251159651</v>
      </c>
      <c r="F46" s="25" t="n">
        <v>82.92308</v>
      </c>
      <c r="G46" s="14" t="e">
        <f aca="false">#N/A</f>
        <v>#N/A</v>
      </c>
      <c r="H46" s="1"/>
      <c r="I46" s="1"/>
      <c r="J46" s="1"/>
      <c r="K46" s="1"/>
      <c r="L46" s="1"/>
      <c r="M46" s="1"/>
      <c r="N46" s="1"/>
    </row>
    <row r="47" customFormat="false" ht="15.75" hidden="false" customHeight="false" outlineLevel="0" collapsed="false">
      <c r="A47" s="31"/>
      <c r="B47" s="17" t="s">
        <v>64</v>
      </c>
      <c r="C47" s="24" t="s">
        <v>65</v>
      </c>
      <c r="D47" s="45" t="s">
        <v>66</v>
      </c>
      <c r="E47" s="47" t="s">
        <v>66</v>
      </c>
      <c r="F47" s="45" t="s">
        <v>66</v>
      </c>
      <c r="G47" s="14" t="e">
        <f aca="false">#N/A</f>
        <v>#N/A</v>
      </c>
      <c r="H47" s="1"/>
      <c r="I47" s="1"/>
      <c r="J47" s="1"/>
      <c r="K47" s="1"/>
      <c r="L47" s="1"/>
      <c r="M47" s="1"/>
      <c r="N47" s="1"/>
    </row>
    <row r="48" customFormat="false" ht="15.75" hidden="false" customHeight="false" outlineLevel="0" collapsed="false">
      <c r="A48" s="11" t="s">
        <v>71</v>
      </c>
      <c r="B48" s="12" t="s">
        <v>72</v>
      </c>
      <c r="C48" s="21" t="n">
        <v>62</v>
      </c>
      <c r="D48" s="13" t="n">
        <v>0</v>
      </c>
      <c r="E48" s="13" t="n">
        <v>0</v>
      </c>
      <c r="F48" s="13" t="n">
        <v>0</v>
      </c>
      <c r="G48" s="14" t="e">
        <f aca="false">#N/A</f>
        <v>#N/A</v>
      </c>
    </row>
    <row r="49" customFormat="false" ht="15.75" hidden="false" customHeight="false" outlineLevel="0" collapsed="false">
      <c r="A49" s="22"/>
      <c r="B49" s="17" t="s">
        <v>73</v>
      </c>
      <c r="C49" s="24"/>
      <c r="D49" s="25"/>
      <c r="E49" s="25"/>
      <c r="F49" s="25"/>
      <c r="G49" s="14" t="e">
        <f aca="false">#N/A</f>
        <v>#N/A</v>
      </c>
    </row>
    <row r="50" customFormat="false" ht="15.75" hidden="false" customHeight="false" outlineLevel="0" collapsed="false">
      <c r="A50" s="16" t="s">
        <v>17</v>
      </c>
      <c r="B50" s="17" t="s">
        <v>74</v>
      </c>
      <c r="C50" s="24" t="n">
        <v>62</v>
      </c>
      <c r="D50" s="30" t="n">
        <v>0</v>
      </c>
      <c r="E50" s="30" t="n">
        <v>0</v>
      </c>
      <c r="F50" s="30" t="n">
        <v>0</v>
      </c>
      <c r="G50" s="14" t="e">
        <f aca="false">#N/A</f>
        <v>#N/A</v>
      </c>
    </row>
    <row r="51" customFormat="false" ht="15.75" hidden="false" customHeight="false" outlineLevel="0" collapsed="false">
      <c r="A51" s="16" t="s">
        <v>11</v>
      </c>
      <c r="B51" s="17" t="s">
        <v>75</v>
      </c>
      <c r="C51" s="24"/>
      <c r="D51" s="48"/>
      <c r="E51" s="48"/>
      <c r="F51" s="48"/>
      <c r="G51" s="14" t="e">
        <f aca="false">#N/A</f>
        <v>#N/A</v>
      </c>
    </row>
    <row r="52" customFormat="false" ht="15.75" hidden="false" customHeight="false" outlineLevel="0" collapsed="false">
      <c r="A52" s="16" t="s">
        <v>23</v>
      </c>
      <c r="B52" s="17" t="s">
        <v>76</v>
      </c>
      <c r="C52" s="24" t="n">
        <v>0</v>
      </c>
      <c r="D52" s="45" t="n">
        <v>0</v>
      </c>
      <c r="E52" s="45" t="n">
        <v>0</v>
      </c>
      <c r="F52" s="45" t="n">
        <v>0</v>
      </c>
      <c r="G52" s="14" t="e">
        <f aca="false">#N/A</f>
        <v>#N/A</v>
      </c>
    </row>
    <row r="53" customFormat="false" ht="15.75" hidden="false" customHeight="false" outlineLevel="0" collapsed="false">
      <c r="A53" s="11" t="s">
        <v>77</v>
      </c>
      <c r="B53" s="12" t="s">
        <v>78</v>
      </c>
      <c r="C53" s="21" t="n">
        <v>90</v>
      </c>
      <c r="D53" s="28" t="n">
        <v>23</v>
      </c>
      <c r="E53" s="28" t="n">
        <v>55</v>
      </c>
      <c r="F53" s="28" t="n">
        <v>119</v>
      </c>
      <c r="G53" s="14" t="e">
        <f aca="false">#N/A</f>
        <v>#N/A</v>
      </c>
    </row>
    <row r="54" customFormat="false" ht="15.75" hidden="false" customHeight="false" outlineLevel="0" collapsed="false">
      <c r="A54" s="22"/>
      <c r="B54" s="17" t="s">
        <v>79</v>
      </c>
      <c r="C54" s="24"/>
      <c r="D54" s="25"/>
      <c r="E54" s="25"/>
      <c r="F54" s="25"/>
      <c r="G54" s="14" t="e">
        <f aca="false">#N/A</f>
        <v>#N/A</v>
      </c>
    </row>
    <row r="55" customFormat="false" ht="15.75" hidden="false" customHeight="false" outlineLevel="0" collapsed="false">
      <c r="A55" s="16" t="s">
        <v>17</v>
      </c>
      <c r="B55" s="17" t="s">
        <v>80</v>
      </c>
      <c r="C55" s="24" t="n">
        <v>90</v>
      </c>
      <c r="D55" s="48" t="n">
        <v>23</v>
      </c>
      <c r="E55" s="48" t="n">
        <v>55</v>
      </c>
      <c r="F55" s="48" t="n">
        <v>119</v>
      </c>
      <c r="G55" s="14" t="e">
        <f aca="false">#N/A</f>
        <v>#N/A</v>
      </c>
    </row>
    <row r="56" customFormat="false" ht="15.75" hidden="false" customHeight="false" outlineLevel="0" collapsed="false">
      <c r="A56" s="16" t="s">
        <v>11</v>
      </c>
      <c r="B56" s="17" t="s">
        <v>75</v>
      </c>
      <c r="C56" s="24"/>
      <c r="D56" s="48"/>
      <c r="E56" s="48"/>
      <c r="F56" s="48"/>
      <c r="G56" s="14" t="e">
        <f aca="false">#N/A</f>
        <v>#N/A</v>
      </c>
    </row>
    <row r="57" customFormat="false" ht="15.75" hidden="false" customHeight="false" outlineLevel="0" collapsed="false">
      <c r="A57" s="16" t="s">
        <v>23</v>
      </c>
      <c r="B57" s="17" t="s">
        <v>76</v>
      </c>
      <c r="C57" s="24" t="n">
        <v>0</v>
      </c>
      <c r="D57" s="25" t="n">
        <v>0</v>
      </c>
      <c r="E57" s="25" t="n">
        <v>0</v>
      </c>
      <c r="F57" s="25" t="n">
        <v>0</v>
      </c>
      <c r="G57" s="14" t="e">
        <f aca="false">#N/A</f>
        <v>#N/A</v>
      </c>
    </row>
    <row r="58" customFormat="false" ht="15.75" hidden="false" customHeight="false" outlineLevel="0" collapsed="false">
      <c r="A58" s="49" t="s">
        <v>81</v>
      </c>
      <c r="B58" s="12" t="s">
        <v>82</v>
      </c>
      <c r="C58" s="21" t="n">
        <v>38.6354620922034</v>
      </c>
      <c r="D58" s="25" t="n">
        <v>43.9566101694915</v>
      </c>
      <c r="E58" s="25" t="n">
        <v>36.5027796610169</v>
      </c>
      <c r="F58" s="25" t="n">
        <v>21.2128474576271</v>
      </c>
      <c r="G58" s="14" t="e">
        <f aca="false">#N/A</f>
        <v>#N/A</v>
      </c>
    </row>
    <row r="59" customFormat="false" ht="15.75" hidden="false" customHeight="false" outlineLevel="0" collapsed="false">
      <c r="A59" s="11" t="s">
        <v>83</v>
      </c>
      <c r="B59" s="12" t="s">
        <v>84</v>
      </c>
      <c r="C59" s="21" t="n">
        <v>152.9723208</v>
      </c>
      <c r="D59" s="48" t="n">
        <v>0</v>
      </c>
      <c r="E59" s="48" t="n">
        <v>0</v>
      </c>
      <c r="F59" s="48" t="n">
        <v>0</v>
      </c>
      <c r="G59" s="14" t="e">
        <f aca="false">#N/A</f>
        <v>#N/A</v>
      </c>
    </row>
    <row r="60" customFormat="false" ht="15.75" hidden="false" customHeight="false" outlineLevel="0" collapsed="false">
      <c r="A60" s="16" t="s">
        <v>17</v>
      </c>
      <c r="B60" s="17" t="s">
        <v>85</v>
      </c>
      <c r="C60" s="24" t="n">
        <v>0</v>
      </c>
      <c r="D60" s="25" t="n">
        <v>0</v>
      </c>
      <c r="E60" s="25" t="n">
        <v>0</v>
      </c>
      <c r="F60" s="25" t="n">
        <v>0</v>
      </c>
      <c r="G60" s="14" t="e">
        <f aca="false">#N/A</f>
        <v>#N/A</v>
      </c>
    </row>
    <row r="61" customFormat="false" ht="15.75" hidden="false" customHeight="false" outlineLevel="0" collapsed="false">
      <c r="A61" s="31" t="s">
        <v>23</v>
      </c>
      <c r="B61" s="17" t="s">
        <v>86</v>
      </c>
      <c r="C61" s="24" t="n">
        <v>152.9723208</v>
      </c>
      <c r="D61" s="25" t="n">
        <v>0</v>
      </c>
      <c r="E61" s="25" t="n">
        <v>0</v>
      </c>
      <c r="F61" s="25" t="n">
        <v>0</v>
      </c>
      <c r="G61" s="14" t="e">
        <f aca="false">#N/A</f>
        <v>#N/A</v>
      </c>
    </row>
    <row r="62" customFormat="false" ht="15.75" hidden="false" customHeight="false" outlineLevel="0" collapsed="false">
      <c r="A62" s="37" t="s">
        <v>87</v>
      </c>
      <c r="B62" s="12" t="s">
        <v>88</v>
      </c>
      <c r="C62" s="21" t="n">
        <v>0</v>
      </c>
      <c r="D62" s="30" t="n">
        <v>0</v>
      </c>
      <c r="E62" s="30" t="n">
        <v>0</v>
      </c>
      <c r="F62" s="30" t="n">
        <v>0</v>
      </c>
      <c r="G62" s="14" t="e">
        <f aca="false">#N/A</f>
        <v>#N/A</v>
      </c>
    </row>
    <row r="63" customFormat="false" ht="15.75" hidden="false" customHeight="false" outlineLevel="0" collapsed="false">
      <c r="A63" s="20" t="s">
        <v>89</v>
      </c>
      <c r="B63" s="12" t="s">
        <v>90</v>
      </c>
      <c r="C63" s="21" t="n">
        <v>253.27691816</v>
      </c>
      <c r="D63" s="13" t="n">
        <v>288.16</v>
      </c>
      <c r="E63" s="13" t="n">
        <v>239.296</v>
      </c>
      <c r="F63" s="13" t="n">
        <v>139.062</v>
      </c>
      <c r="G63" s="14" t="e">
        <f aca="false">#N/A</f>
        <v>#N/A</v>
      </c>
    </row>
    <row r="64" customFormat="false" ht="15.75" hidden="false" customHeight="false" outlineLevel="0" collapsed="false">
      <c r="A64" s="50"/>
      <c r="B64" s="17" t="s">
        <v>75</v>
      </c>
      <c r="C64" s="24"/>
      <c r="D64" s="48"/>
      <c r="E64" s="48"/>
      <c r="F64" s="48"/>
      <c r="G64" s="14" t="e">
        <f aca="false">#N/A</f>
        <v>#N/A</v>
      </c>
    </row>
    <row r="65" customFormat="false" ht="31.5" hidden="false" customHeight="false" outlineLevel="0" collapsed="false">
      <c r="A65" s="37" t="s">
        <v>89</v>
      </c>
      <c r="B65" s="12" t="s">
        <v>91</v>
      </c>
      <c r="C65" s="21" t="n">
        <v>2475.45469850418</v>
      </c>
      <c r="D65" s="25" t="n">
        <v>2107.5359938125</v>
      </c>
      <c r="E65" s="25" t="n">
        <v>2137.07825663223</v>
      </c>
      <c r="F65" s="25" t="n">
        <v>2216.01853758829</v>
      </c>
      <c r="G65" s="14" t="e">
        <f aca="false">#N/A</f>
        <v>#N/A</v>
      </c>
    </row>
    <row r="66" customFormat="false" ht="47.25" hidden="false" customHeight="false" outlineLevel="0" collapsed="false">
      <c r="A66" s="11" t="s">
        <v>92</v>
      </c>
      <c r="B66" s="12" t="s">
        <v>93</v>
      </c>
      <c r="C66" s="21" t="n">
        <v>2270.14968674048</v>
      </c>
      <c r="D66" s="25" t="n">
        <v>2246.85866441732</v>
      </c>
      <c r="E66" s="25" t="n">
        <v>2266.13644205196</v>
      </c>
      <c r="F66" s="25" t="n">
        <v>2294.40728712663</v>
      </c>
      <c r="G66" s="14" t="e">
        <f aca="false">#N/A</f>
        <v>#N/A</v>
      </c>
    </row>
    <row r="67" customFormat="false" ht="31.5" hidden="false" customHeight="false" outlineLevel="0" collapsed="false">
      <c r="A67" s="51"/>
      <c r="B67" s="12" t="s">
        <v>94</v>
      </c>
      <c r="C67" s="21" t="n">
        <v>205.305011763706</v>
      </c>
      <c r="D67" s="13" t="n">
        <v>-139.322670604814</v>
      </c>
      <c r="E67" s="13" t="n">
        <v>-129.058185419729</v>
      </c>
      <c r="F67" s="13" t="n">
        <v>-78.3887495383438</v>
      </c>
      <c r="G67" s="14" t="e">
        <f aca="false">#N/A</f>
        <v>#N/A</v>
      </c>
    </row>
    <row r="68" customFormat="false" ht="15.75" hidden="false" customHeight="false" outlineLevel="0" collapsed="false">
      <c r="A68" s="52"/>
      <c r="B68" s="12" t="s">
        <v>95</v>
      </c>
      <c r="C68" s="21"/>
      <c r="D68" s="25"/>
      <c r="E68" s="25"/>
      <c r="F68" s="25"/>
      <c r="G68" s="14"/>
    </row>
    <row r="69" customFormat="false" ht="15.75" hidden="false" customHeight="false" outlineLevel="0" collapsed="false">
      <c r="A69" s="16" t="s">
        <v>17</v>
      </c>
      <c r="B69" s="17" t="s">
        <v>96</v>
      </c>
      <c r="C69" s="24" t="n">
        <v>181.362943246465</v>
      </c>
      <c r="D69" s="45" t="n">
        <v>260.12147852067</v>
      </c>
      <c r="E69" s="45" t="n">
        <v>298.573358386847</v>
      </c>
      <c r="F69" s="45" t="n">
        <v>333.164896289017</v>
      </c>
      <c r="G69" s="14" t="e">
        <f aca="false">#N/A</f>
        <v>#N/A</v>
      </c>
    </row>
    <row r="70" customFormat="false" ht="15.75" hidden="false" customHeight="false" outlineLevel="0" collapsed="false">
      <c r="A70" s="16" t="s">
        <v>23</v>
      </c>
      <c r="B70" s="53" t="s">
        <v>97</v>
      </c>
      <c r="C70" s="24" t="n">
        <v>197</v>
      </c>
      <c r="D70" s="54" t="n">
        <v>174</v>
      </c>
      <c r="E70" s="54" t="n">
        <v>119</v>
      </c>
      <c r="F70" s="54" t="n">
        <v>0</v>
      </c>
      <c r="G70" s="14" t="e">
        <f aca="false">#N/A</f>
        <v>#N/A</v>
      </c>
      <c r="H70" s="2" t="s">
        <v>98</v>
      </c>
    </row>
    <row r="71" customFormat="false" ht="15.75" hidden="false" customHeight="false" outlineLevel="0" collapsed="false">
      <c r="A71" s="16" t="s">
        <v>25</v>
      </c>
      <c r="B71" s="17" t="s">
        <v>99</v>
      </c>
      <c r="C71" s="24" t="n">
        <v>4.24439675577022</v>
      </c>
      <c r="D71" s="54" t="n">
        <v>4.57542235932022</v>
      </c>
      <c r="E71" s="54" t="n">
        <v>4.77659908539103</v>
      </c>
      <c r="F71" s="54" t="n">
        <v>4.97022635636893</v>
      </c>
      <c r="G71" s="14" t="n">
        <f aca="false">SUM(C71:F71)</f>
        <v>18.5666445568504</v>
      </c>
    </row>
    <row r="72" customFormat="false" ht="15" hidden="false" customHeight="true" outlineLevel="0" collapsed="false">
      <c r="A72" s="55" t="s">
        <v>100</v>
      </c>
      <c r="B72" s="55"/>
      <c r="C72" s="55"/>
      <c r="D72" s="55"/>
      <c r="E72" s="55"/>
      <c r="F72" s="55"/>
      <c r="G72" s="55"/>
    </row>
    <row r="73" customFormat="false" ht="15" hidden="false" customHeight="false" outlineLevel="0" collapsed="false">
      <c r="A73" s="55"/>
      <c r="B73" s="55"/>
      <c r="C73" s="55"/>
      <c r="D73" s="55"/>
      <c r="E73" s="55"/>
      <c r="F73" s="55"/>
      <c r="G73" s="55"/>
    </row>
    <row r="74" customFormat="false" ht="15.75" hidden="false" customHeight="false" outlineLevel="0" collapsed="false">
      <c r="A74" s="56" t="s">
        <v>101</v>
      </c>
      <c r="B74" s="56" t="s">
        <v>102</v>
      </c>
      <c r="C74" s="56" t="s">
        <v>103</v>
      </c>
      <c r="D74" s="56" t="s">
        <v>104</v>
      </c>
      <c r="E74" s="56" t="s">
        <v>105</v>
      </c>
      <c r="F74" s="56" t="s">
        <v>106</v>
      </c>
      <c r="G74" s="56" t="s">
        <v>7</v>
      </c>
    </row>
    <row r="75" customFormat="false" ht="15.75" hidden="false" customHeight="false" outlineLevel="0" collapsed="false">
      <c r="A75" s="57"/>
      <c r="B75" s="57" t="s">
        <v>107</v>
      </c>
      <c r="C75" s="58" t="n">
        <v>253.26511816</v>
      </c>
      <c r="D75" s="59" t="n">
        <v>288.160654</v>
      </c>
      <c r="E75" s="59" t="n">
        <v>239.29588227</v>
      </c>
      <c r="F75" s="59" t="n">
        <v>139.05988881473</v>
      </c>
      <c r="G75" s="58" t="n">
        <f aca="false">SUM(C75:F75)</f>
        <v>919.78154324473</v>
      </c>
    </row>
    <row r="76" customFormat="false" ht="15.75" hidden="false" customHeight="false" outlineLevel="0" collapsed="false">
      <c r="A76" s="60" t="s">
        <v>108</v>
      </c>
      <c r="B76" s="61" t="s">
        <v>109</v>
      </c>
      <c r="C76" s="62" t="n">
        <v>191.26511816</v>
      </c>
      <c r="D76" s="63" t="n">
        <v>288.160654</v>
      </c>
      <c r="E76" s="63" t="n">
        <v>239.29588227</v>
      </c>
      <c r="F76" s="63" t="n">
        <v>139.05988881473</v>
      </c>
      <c r="G76" s="58" t="e">
        <f aca="false">#N/A</f>
        <v>#N/A</v>
      </c>
    </row>
    <row r="77" customFormat="false" ht="15.75" hidden="false" customHeight="false" outlineLevel="0" collapsed="false">
      <c r="A77" s="60" t="s">
        <v>110</v>
      </c>
      <c r="B77" s="61" t="s">
        <v>111</v>
      </c>
      <c r="C77" s="62" t="n">
        <v>1.69884</v>
      </c>
      <c r="D77" s="64" t="n">
        <v>0</v>
      </c>
      <c r="E77" s="64" t="n">
        <v>0</v>
      </c>
      <c r="F77" s="64" t="n">
        <v>0</v>
      </c>
      <c r="G77" s="58" t="e">
        <f aca="false">#N/A</f>
        <v>#N/A</v>
      </c>
    </row>
    <row r="78" customFormat="false" ht="31.5" hidden="false" customHeight="false" outlineLevel="0" collapsed="false">
      <c r="A78" s="60" t="s">
        <v>112</v>
      </c>
      <c r="B78" s="65" t="s">
        <v>113</v>
      </c>
      <c r="C78" s="66"/>
      <c r="D78" s="64"/>
      <c r="E78" s="64"/>
      <c r="F78" s="64"/>
      <c r="G78" s="58" t="e">
        <f aca="false">#N/A</f>
        <v>#N/A</v>
      </c>
    </row>
    <row r="79" customFormat="false" ht="15.75" hidden="false" customHeight="false" outlineLevel="0" collapsed="false">
      <c r="A79" s="60" t="s">
        <v>114</v>
      </c>
      <c r="B79" s="61" t="s">
        <v>115</v>
      </c>
      <c r="C79" s="62"/>
      <c r="D79" s="64" t="n">
        <v>0</v>
      </c>
      <c r="E79" s="64" t="n">
        <v>0</v>
      </c>
      <c r="F79" s="64" t="n">
        <v>0</v>
      </c>
      <c r="G79" s="58" t="e">
        <f aca="false">#N/A</f>
        <v>#N/A</v>
      </c>
    </row>
    <row r="80" customFormat="false" ht="15.75" hidden="false" customHeight="false" outlineLevel="0" collapsed="false">
      <c r="A80" s="60" t="s">
        <v>116</v>
      </c>
      <c r="B80" s="65" t="s">
        <v>117</v>
      </c>
      <c r="C80" s="66" t="n">
        <v>1.69884</v>
      </c>
      <c r="D80" s="64" t="n">
        <v>0</v>
      </c>
      <c r="E80" s="64" t="n">
        <v>0</v>
      </c>
      <c r="F80" s="64" t="n">
        <v>0</v>
      </c>
      <c r="G80" s="58" t="e">
        <f aca="false">#N/A</f>
        <v>#N/A</v>
      </c>
    </row>
    <row r="81" customFormat="false" ht="15.75" hidden="false" customHeight="false" outlineLevel="0" collapsed="false">
      <c r="A81" s="60" t="s">
        <v>118</v>
      </c>
      <c r="B81" s="61" t="s">
        <v>119</v>
      </c>
      <c r="C81" s="62"/>
      <c r="D81" s="64" t="n">
        <v>0</v>
      </c>
      <c r="E81" s="64" t="n">
        <v>0</v>
      </c>
      <c r="F81" s="64" t="n">
        <v>0</v>
      </c>
      <c r="G81" s="58" t="e">
        <f aca="false">#N/A</f>
        <v>#N/A</v>
      </c>
    </row>
    <row r="82" customFormat="false" ht="15.75" hidden="false" customHeight="false" outlineLevel="0" collapsed="false">
      <c r="A82" s="60"/>
      <c r="B82" s="67" t="s">
        <v>120</v>
      </c>
      <c r="C82" s="68"/>
      <c r="D82" s="64" t="n">
        <v>0</v>
      </c>
      <c r="E82" s="64" t="n">
        <v>0</v>
      </c>
      <c r="F82" s="64" t="n">
        <v>0</v>
      </c>
      <c r="G82" s="58" t="e">
        <f aca="false">#N/A</f>
        <v>#N/A</v>
      </c>
    </row>
    <row r="83" customFormat="false" ht="15.75" hidden="false" customHeight="false" outlineLevel="0" collapsed="false">
      <c r="A83" s="60" t="s">
        <v>121</v>
      </c>
      <c r="B83" s="61" t="s">
        <v>122</v>
      </c>
      <c r="C83" s="62" t="n">
        <v>1.69884</v>
      </c>
      <c r="D83" s="64" t="n">
        <v>0</v>
      </c>
      <c r="E83" s="64" t="n">
        <v>0</v>
      </c>
      <c r="F83" s="64" t="n">
        <v>0</v>
      </c>
      <c r="G83" s="58" t="e">
        <f aca="false">#N/A</f>
        <v>#N/A</v>
      </c>
    </row>
    <row r="84" customFormat="false" ht="15.75" hidden="false" customHeight="false" outlineLevel="0" collapsed="false">
      <c r="A84" s="60"/>
      <c r="B84" s="67" t="s">
        <v>120</v>
      </c>
      <c r="C84" s="69"/>
      <c r="D84" s="64" t="n">
        <v>0</v>
      </c>
      <c r="E84" s="64" t="n">
        <v>0</v>
      </c>
      <c r="F84" s="64" t="n">
        <v>0</v>
      </c>
      <c r="G84" s="58" t="e">
        <f aca="false">#N/A</f>
        <v>#N/A</v>
      </c>
    </row>
    <row r="85" customFormat="false" ht="15.75" hidden="false" customHeight="false" outlineLevel="0" collapsed="false">
      <c r="A85" s="60" t="s">
        <v>123</v>
      </c>
      <c r="B85" s="61" t="s">
        <v>124</v>
      </c>
      <c r="C85" s="62"/>
      <c r="D85" s="64" t="n">
        <v>0</v>
      </c>
      <c r="E85" s="64" t="n">
        <v>0</v>
      </c>
      <c r="F85" s="64" t="n">
        <v>0</v>
      </c>
      <c r="G85" s="58" t="e">
        <f aca="false">#N/A</f>
        <v>#N/A</v>
      </c>
    </row>
    <row r="86" customFormat="false" ht="15.75" hidden="false" customHeight="false" outlineLevel="0" collapsed="false">
      <c r="A86" s="60" t="s">
        <v>125</v>
      </c>
      <c r="B86" s="61" t="s">
        <v>126</v>
      </c>
      <c r="C86" s="68" t="n">
        <v>146.505179830508</v>
      </c>
      <c r="D86" s="64" t="n">
        <v>210.55183895</v>
      </c>
      <c r="E86" s="64" t="n">
        <v>202.793120567797</v>
      </c>
      <c r="F86" s="64" t="n">
        <v>117.847363402313</v>
      </c>
      <c r="G86" s="58" t="e">
        <f aca="false">#N/A</f>
        <v>#N/A</v>
      </c>
    </row>
    <row r="87" customFormat="false" ht="31.5" hidden="false" customHeight="false" outlineLevel="0" collapsed="false">
      <c r="A87" s="60" t="s">
        <v>127</v>
      </c>
      <c r="B87" s="65" t="s">
        <v>128</v>
      </c>
      <c r="C87" s="66"/>
      <c r="D87" s="64" t="n">
        <v>0</v>
      </c>
      <c r="E87" s="64" t="n">
        <v>0</v>
      </c>
      <c r="F87" s="64" t="n">
        <v>0</v>
      </c>
      <c r="G87" s="58" t="e">
        <f aca="false">#N/A</f>
        <v>#N/A</v>
      </c>
    </row>
    <row r="88" customFormat="false" ht="15.75" hidden="false" customHeight="false" outlineLevel="0" collapsed="false">
      <c r="A88" s="60" t="s">
        <v>129</v>
      </c>
      <c r="B88" s="61" t="s">
        <v>130</v>
      </c>
      <c r="C88" s="62" t="n">
        <v>146.505179830508</v>
      </c>
      <c r="D88" s="64" t="n">
        <v>210.55183895</v>
      </c>
      <c r="E88" s="64" t="n">
        <v>202.793120567797</v>
      </c>
      <c r="F88" s="64" t="n">
        <v>117.847363402313</v>
      </c>
      <c r="G88" s="58" t="e">
        <f aca="false">#N/A</f>
        <v>#N/A</v>
      </c>
    </row>
    <row r="89" customFormat="false" ht="15.75" hidden="false" customHeight="false" outlineLevel="0" collapsed="false">
      <c r="A89" s="60" t="s">
        <v>131</v>
      </c>
      <c r="B89" s="61" t="s">
        <v>132</v>
      </c>
      <c r="C89" s="69"/>
      <c r="D89" s="64" t="n">
        <v>0</v>
      </c>
      <c r="E89" s="64" t="n">
        <v>0</v>
      </c>
      <c r="F89" s="64" t="n">
        <v>0</v>
      </c>
      <c r="G89" s="58" t="e">
        <f aca="false">#N/A</f>
        <v>#N/A</v>
      </c>
    </row>
    <row r="90" customFormat="false" ht="15.75" hidden="false" customHeight="false" outlineLevel="0" collapsed="false">
      <c r="A90" s="60" t="s">
        <v>133</v>
      </c>
      <c r="B90" s="61" t="s">
        <v>134</v>
      </c>
      <c r="C90" s="62" t="n">
        <v>29.1760349735593</v>
      </c>
      <c r="D90" s="63" t="n">
        <v>43.9567099322034</v>
      </c>
      <c r="E90" s="63" t="n">
        <v>36.5027617022035</v>
      </c>
      <c r="F90" s="63" t="n">
        <v>21.2125254124164</v>
      </c>
      <c r="G90" s="58" t="e">
        <f aca="false">#N/A</f>
        <v>#N/A</v>
      </c>
    </row>
    <row r="91" customFormat="false" ht="15.75" hidden="false" customHeight="false" outlineLevel="0" collapsed="false">
      <c r="A91" s="60" t="s">
        <v>135</v>
      </c>
      <c r="B91" s="61" t="s">
        <v>136</v>
      </c>
      <c r="C91" s="62" t="n">
        <v>13.8850633559322</v>
      </c>
      <c r="D91" s="63" t="n">
        <v>33.6521051177966</v>
      </c>
      <c r="E91" s="63" t="n">
        <v>0</v>
      </c>
      <c r="F91" s="63" t="n">
        <v>0</v>
      </c>
      <c r="G91" s="58" t="e">
        <f aca="false">#N/A</f>
        <v>#N/A</v>
      </c>
    </row>
    <row r="92" customFormat="false" ht="15.75" hidden="false" customHeight="false" outlineLevel="0" collapsed="false">
      <c r="A92" s="60" t="s">
        <v>137</v>
      </c>
      <c r="B92" s="61" t="s">
        <v>138</v>
      </c>
      <c r="C92" s="62"/>
      <c r="D92" s="63" t="n">
        <v>0</v>
      </c>
      <c r="E92" s="63" t="n">
        <v>0</v>
      </c>
      <c r="F92" s="63" t="n">
        <v>0</v>
      </c>
      <c r="G92" s="58" t="e">
        <f aca="false">#N/A</f>
        <v>#N/A</v>
      </c>
    </row>
    <row r="93" customFormat="false" ht="15.75" hidden="false" customHeight="false" outlineLevel="0" collapsed="false">
      <c r="A93" s="60" t="s">
        <v>139</v>
      </c>
      <c r="B93" s="61" t="s">
        <v>140</v>
      </c>
      <c r="C93" s="62"/>
      <c r="D93" s="64" t="n">
        <v>0</v>
      </c>
      <c r="E93" s="64" t="n">
        <v>0</v>
      </c>
      <c r="F93" s="64" t="n">
        <v>0</v>
      </c>
      <c r="G93" s="58" t="e">
        <f aca="false">#N/A</f>
        <v>#N/A</v>
      </c>
    </row>
    <row r="94" customFormat="false" ht="15.75" hidden="false" customHeight="false" outlineLevel="0" collapsed="false">
      <c r="A94" s="60" t="s">
        <v>141</v>
      </c>
      <c r="B94" s="61" t="s">
        <v>142</v>
      </c>
      <c r="C94" s="61" t="n">
        <v>62</v>
      </c>
      <c r="D94" s="64" t="n">
        <v>0</v>
      </c>
      <c r="E94" s="64" t="n">
        <v>0</v>
      </c>
      <c r="F94" s="64" t="n">
        <v>0</v>
      </c>
      <c r="G94" s="58" t="e">
        <f aca="false">#N/A</f>
        <v>#N/A</v>
      </c>
    </row>
    <row r="95" customFormat="false" ht="15.75" hidden="false" customHeight="false" outlineLevel="0" collapsed="false">
      <c r="A95" s="60" t="s">
        <v>143</v>
      </c>
      <c r="B95" s="61" t="s">
        <v>144</v>
      </c>
      <c r="C95" s="61" t="n">
        <v>62</v>
      </c>
      <c r="D95" s="64"/>
      <c r="E95" s="64" t="n">
        <v>0</v>
      </c>
      <c r="F95" s="64" t="n">
        <v>0</v>
      </c>
      <c r="G95" s="58" t="e">
        <f aca="false">#N/A</f>
        <v>#N/A</v>
      </c>
    </row>
    <row r="96" customFormat="false" ht="15.75" hidden="false" customHeight="false" outlineLevel="0" collapsed="false">
      <c r="A96" s="60" t="s">
        <v>145</v>
      </c>
      <c r="B96" s="61" t="s">
        <v>146</v>
      </c>
      <c r="C96" s="61"/>
      <c r="D96" s="70" t="n">
        <v>0</v>
      </c>
      <c r="E96" s="70" t="n">
        <v>0</v>
      </c>
      <c r="F96" s="70" t="n">
        <v>0</v>
      </c>
      <c r="G96" s="58" t="e">
        <f aca="false">#N/A</f>
        <v>#N/A</v>
      </c>
    </row>
    <row r="97" customFormat="false" ht="15.75" hidden="false" customHeight="false" outlineLevel="0" collapsed="false">
      <c r="A97" s="60" t="s">
        <v>147</v>
      </c>
      <c r="B97" s="61" t="s">
        <v>148</v>
      </c>
      <c r="C97" s="61"/>
      <c r="D97" s="70" t="n">
        <v>0</v>
      </c>
      <c r="E97" s="70" t="n">
        <v>0</v>
      </c>
      <c r="F97" s="70" t="n">
        <v>0</v>
      </c>
      <c r="G97" s="58" t="e">
        <f aca="false">#N/A</f>
        <v>#N/A</v>
      </c>
    </row>
    <row r="98" customFormat="false" ht="15.75" hidden="false" customHeight="false" outlineLevel="0" collapsed="false">
      <c r="A98" s="60" t="s">
        <v>149</v>
      </c>
      <c r="B98" s="61" t="s">
        <v>150</v>
      </c>
      <c r="C98" s="61"/>
      <c r="D98" s="70" t="n">
        <v>0</v>
      </c>
      <c r="E98" s="70" t="n">
        <v>0</v>
      </c>
      <c r="F98" s="70" t="n">
        <v>0</v>
      </c>
      <c r="G98" s="58" t="e">
        <f aca="false">#N/A</f>
        <v>#N/A</v>
      </c>
    </row>
    <row r="99" customFormat="false" ht="15.75" hidden="false" customHeight="false" outlineLevel="0" collapsed="false">
      <c r="A99" s="60"/>
      <c r="B99" s="61" t="s">
        <v>151</v>
      </c>
      <c r="C99" s="61"/>
      <c r="D99" s="70" t="n">
        <v>0</v>
      </c>
      <c r="E99" s="70" t="n">
        <v>0</v>
      </c>
      <c r="F99" s="70" t="n">
        <v>0</v>
      </c>
      <c r="G99" s="58" t="e">
        <f aca="false">#N/A</f>
        <v>#N/A</v>
      </c>
    </row>
    <row r="100" customFormat="false" ht="15.75" hidden="false" customHeight="false" outlineLevel="0" collapsed="false">
      <c r="A100" s="60"/>
      <c r="B100" s="65" t="s">
        <v>152</v>
      </c>
      <c r="C100" s="65"/>
      <c r="D100" s="70" t="n">
        <v>0</v>
      </c>
      <c r="E100" s="70" t="n">
        <v>0</v>
      </c>
      <c r="F100" s="70" t="n">
        <v>0</v>
      </c>
      <c r="G100" s="58" t="e">
        <f aca="false">#N/A</f>
        <v>#N/A</v>
      </c>
    </row>
    <row r="101" customFormat="false" ht="15.75" hidden="false" customHeight="false" outlineLevel="0" collapsed="false">
      <c r="A101" s="60"/>
      <c r="B101" s="65" t="s">
        <v>153</v>
      </c>
      <c r="C101" s="65"/>
      <c r="D101" s="70" t="n">
        <v>0</v>
      </c>
      <c r="E101" s="70" t="n">
        <v>0</v>
      </c>
      <c r="F101" s="70" t="n">
        <v>0</v>
      </c>
      <c r="G101" s="58" t="e">
        <f aca="false">#N/A</f>
        <v>#N/A</v>
      </c>
    </row>
    <row r="102" customFormat="false" ht="31.5" hidden="false" customHeight="false" outlineLevel="0" collapsed="false">
      <c r="A102" s="60"/>
      <c r="B102" s="65" t="s">
        <v>154</v>
      </c>
      <c r="C102" s="65"/>
      <c r="D102" s="70" t="n">
        <v>0</v>
      </c>
      <c r="E102" s="70" t="n">
        <v>0</v>
      </c>
      <c r="F102" s="70" t="n">
        <v>0</v>
      </c>
      <c r="G102" s="58" t="e">
        <f aca="false">#N/A</f>
        <v>#N/A</v>
      </c>
    </row>
    <row r="103" customFormat="false" ht="15.75" hidden="false" customHeight="false" outlineLevel="0" collapsed="false">
      <c r="A103" s="60" t="s">
        <v>155</v>
      </c>
      <c r="B103" s="61" t="s">
        <v>156</v>
      </c>
      <c r="C103" s="61"/>
      <c r="D103" s="70" t="n">
        <v>0</v>
      </c>
      <c r="E103" s="70" t="n">
        <v>0</v>
      </c>
      <c r="F103" s="70" t="n">
        <v>0</v>
      </c>
      <c r="G103" s="58" t="e">
        <f aca="false">#N/A</f>
        <v>#N/A</v>
      </c>
    </row>
    <row r="104" customFormat="false" ht="15.75" hidden="false" customHeight="false" outlineLevel="0" collapsed="false">
      <c r="A104" s="60" t="s">
        <v>157</v>
      </c>
      <c r="B104" s="61" t="s">
        <v>158</v>
      </c>
      <c r="C104" s="61"/>
      <c r="D104" s="70" t="n">
        <v>0</v>
      </c>
      <c r="E104" s="70" t="n">
        <v>0</v>
      </c>
      <c r="F104" s="70" t="n">
        <v>0</v>
      </c>
      <c r="G104" s="58" t="e">
        <f aca="false">#N/A</f>
        <v>#N/A</v>
      </c>
    </row>
    <row r="105" customFormat="false" ht="15.75" hidden="false" customHeight="false" outlineLevel="0" collapsed="false">
      <c r="A105" s="60" t="s">
        <v>159</v>
      </c>
      <c r="B105" s="61" t="s">
        <v>160</v>
      </c>
      <c r="C105" s="61"/>
      <c r="D105" s="70" t="n">
        <v>0</v>
      </c>
      <c r="E105" s="70" t="n">
        <v>0</v>
      </c>
      <c r="F105" s="70" t="n">
        <v>0</v>
      </c>
      <c r="G105" s="58" t="e">
        <f aca="false">#N/A</f>
        <v>#N/A</v>
      </c>
    </row>
    <row r="106" customFormat="false" ht="31.5" hidden="false" customHeight="false" outlineLevel="0" collapsed="false">
      <c r="A106" s="71"/>
      <c r="B106" s="72" t="s">
        <v>161</v>
      </c>
      <c r="C106" s="72"/>
      <c r="D106" s="73" t="n">
        <v>0</v>
      </c>
      <c r="E106" s="73" t="n">
        <v>0</v>
      </c>
      <c r="F106" s="73" t="n">
        <v>0</v>
      </c>
      <c r="G106" s="58" t="e">
        <f aca="false">#N/A</f>
        <v>#N/A</v>
      </c>
    </row>
    <row r="107" customFormat="false" ht="15.75" hidden="false" customHeight="false" outlineLevel="0" collapsed="false">
      <c r="A107" s="71"/>
      <c r="B107" s="74" t="s">
        <v>162</v>
      </c>
      <c r="C107" s="74"/>
      <c r="D107" s="70" t="s">
        <v>66</v>
      </c>
      <c r="E107" s="70" t="s">
        <v>66</v>
      </c>
      <c r="F107" s="70" t="s">
        <v>66</v>
      </c>
      <c r="G107" s="58" t="e">
        <f aca="false">#N/A</f>
        <v>#N/A</v>
      </c>
    </row>
    <row r="108" customFormat="false" ht="15.75" hidden="false" customHeight="false" outlineLevel="0" collapsed="false">
      <c r="A108" s="71"/>
      <c r="B108" s="74" t="s">
        <v>163</v>
      </c>
      <c r="C108" s="74"/>
      <c r="D108" s="70" t="s">
        <v>66</v>
      </c>
      <c r="E108" s="70" t="s">
        <v>66</v>
      </c>
      <c r="F108" s="70" t="s">
        <v>66</v>
      </c>
      <c r="G108" s="58" t="e">
        <f aca="false">#N/A</f>
        <v>#N/A</v>
      </c>
    </row>
    <row r="109" customFormat="false" ht="15.75" hidden="false" customHeight="false" outlineLevel="0" collapsed="false">
      <c r="A109" s="71"/>
      <c r="B109" s="74" t="s">
        <v>164</v>
      </c>
      <c r="C109" s="74"/>
      <c r="D109" s="70" t="s">
        <v>66</v>
      </c>
      <c r="E109" s="70" t="s">
        <v>66</v>
      </c>
      <c r="F109" s="70" t="s">
        <v>66</v>
      </c>
      <c r="G109" s="70" t="s">
        <v>66</v>
      </c>
    </row>
    <row r="110" customFormat="false" ht="15.75" hidden="false" customHeight="false" outlineLevel="0" collapsed="false">
      <c r="A110" s="75"/>
      <c r="B110" s="76"/>
      <c r="C110" s="76"/>
      <c r="D110" s="77"/>
      <c r="E110" s="77"/>
      <c r="F110" s="77"/>
      <c r="G110" s="77"/>
    </row>
    <row r="111" customFormat="false" ht="15.75" hidden="false" customHeight="false" outlineLevel="0" collapsed="false">
      <c r="A111" s="75"/>
      <c r="B111" s="76"/>
      <c r="C111" s="76"/>
      <c r="D111" s="77"/>
      <c r="E111" s="77"/>
      <c r="F111" s="77"/>
      <c r="G111" s="77"/>
    </row>
    <row r="112" customFormat="false" ht="15.75" hidden="false" customHeight="false" outlineLevel="0" collapsed="false">
      <c r="A112" s="78" t="s">
        <v>165</v>
      </c>
      <c r="B112" s="79"/>
      <c r="C112" s="80"/>
      <c r="D112" s="80"/>
      <c r="E112" s="80"/>
      <c r="F112" s="80"/>
      <c r="G112" s="77"/>
    </row>
    <row r="113" customFormat="false" ht="15.75" hidden="false" customHeight="false" outlineLevel="0" collapsed="false">
      <c r="A113" s="81" t="s">
        <v>166</v>
      </c>
      <c r="B113" s="82" t="s">
        <v>167</v>
      </c>
      <c r="C113" s="83"/>
      <c r="D113" s="83" t="n">
        <f aca="false">D86*0.18</f>
        <v>37.899331011</v>
      </c>
      <c r="E113" s="83" t="n">
        <f aca="false">E86*0.18</f>
        <v>36.5027617022035</v>
      </c>
      <c r="F113" s="83" t="n">
        <f aca="false">F86*0.18</f>
        <v>21.2125254124163</v>
      </c>
      <c r="G113" s="83" t="e">
        <f aca="false">G86*0.18</f>
        <v>#N/A</v>
      </c>
    </row>
    <row r="114" customFormat="false" ht="15.75" hidden="false" customHeight="false" outlineLevel="0" collapsed="false">
      <c r="A114" s="81" t="s">
        <v>168</v>
      </c>
      <c r="B114" s="82" t="s">
        <v>169</v>
      </c>
      <c r="C114" s="83"/>
      <c r="D114" s="83" t="n">
        <v>0</v>
      </c>
      <c r="E114" s="83" t="n">
        <v>0</v>
      </c>
      <c r="F114" s="83" t="n">
        <v>0</v>
      </c>
      <c r="G114" s="83" t="e">
        <f aca="false">G78*0.18</f>
        <v>#N/A</v>
      </c>
    </row>
    <row r="115" customFormat="false" ht="15.75" hidden="false" customHeight="false" outlineLevel="0" collapsed="false">
      <c r="A115" s="81" t="s">
        <v>170</v>
      </c>
      <c r="B115" s="82" t="s">
        <v>171</v>
      </c>
      <c r="C115" s="83"/>
      <c r="D115" s="83" t="n">
        <v>0</v>
      </c>
      <c r="E115" s="83" t="n">
        <v>0</v>
      </c>
      <c r="F115" s="83" t="n">
        <v>0</v>
      </c>
      <c r="G115" s="83" t="n">
        <v>0</v>
      </c>
    </row>
    <row r="116" customFormat="false" ht="15.75" hidden="false" customHeight="false" outlineLevel="0" collapsed="false">
      <c r="A116" s="81" t="s">
        <v>172</v>
      </c>
      <c r="B116" s="82" t="s">
        <v>173</v>
      </c>
      <c r="C116" s="83"/>
      <c r="D116" s="83" t="n">
        <f aca="false">D91*0.18</f>
        <v>6.05737892120339</v>
      </c>
      <c r="E116" s="83" t="n">
        <f aca="false">E91*0.18</f>
        <v>0</v>
      </c>
      <c r="F116" s="83" t="n">
        <f aca="false">F91*0.18</f>
        <v>0</v>
      </c>
      <c r="G116" s="83" t="e">
        <f aca="false">G91*0.18</f>
        <v>#N/A</v>
      </c>
    </row>
    <row r="117" customFormat="false" ht="15.75" hidden="false" customHeight="false" outlineLevel="0" collapsed="false">
      <c r="A117" s="75"/>
      <c r="B117" s="76"/>
      <c r="C117" s="76"/>
      <c r="D117" s="77"/>
      <c r="E117" s="77"/>
      <c r="F117" s="77"/>
      <c r="G117" s="77"/>
    </row>
    <row r="118" customFormat="false" ht="15.75" hidden="false" customHeight="false" outlineLevel="0" collapsed="false">
      <c r="A118" s="78" t="s">
        <v>174</v>
      </c>
      <c r="B118" s="79"/>
      <c r="C118" s="80"/>
      <c r="D118" s="80"/>
      <c r="E118" s="80"/>
      <c r="F118" s="80"/>
      <c r="G118" s="77"/>
    </row>
    <row r="119" customFormat="false" ht="15.75" hidden="false" customHeight="false" outlineLevel="0" collapsed="false">
      <c r="A119" s="81" t="s">
        <v>175</v>
      </c>
      <c r="B119" s="82" t="s">
        <v>176</v>
      </c>
      <c r="C119" s="83" t="n">
        <v>13.8850633559322</v>
      </c>
      <c r="D119" s="84" t="n">
        <v>24.8437502033898</v>
      </c>
      <c r="E119" s="84" t="n">
        <v>0</v>
      </c>
      <c r="F119" s="84"/>
      <c r="G119" s="84" t="n">
        <f aca="false">SUM(C119:F119)</f>
        <v>38.728813559322</v>
      </c>
    </row>
    <row r="120" customFormat="false" ht="15.75" hidden="false" customHeight="false" outlineLevel="0" collapsed="false">
      <c r="A120" s="81" t="s">
        <v>177</v>
      </c>
      <c r="B120" s="82" t="s">
        <v>178</v>
      </c>
      <c r="C120" s="83"/>
      <c r="D120" s="84" t="n">
        <v>8.80835491440678</v>
      </c>
      <c r="E120" s="84" t="n">
        <v>0</v>
      </c>
      <c r="F120" s="84"/>
      <c r="G120" s="84" t="n">
        <f aca="false">SUM(D120:F120)</f>
        <v>8.80835491440678</v>
      </c>
    </row>
    <row r="121" s="2" customFormat="true" ht="15" hidden="false" customHeight="false" outlineLevel="0" collapsed="false"/>
    <row r="122" customFormat="false" ht="15.75" hidden="false" customHeight="true" outlineLevel="0" collapsed="false">
      <c r="A122" s="55" t="s">
        <v>179</v>
      </c>
      <c r="B122" s="55"/>
      <c r="C122" s="55"/>
      <c r="D122" s="55"/>
      <c r="E122" s="55"/>
      <c r="F122" s="55"/>
      <c r="G122" s="55"/>
      <c r="H122" s="1"/>
      <c r="I122" s="1"/>
      <c r="J122" s="1"/>
      <c r="K122" s="1"/>
      <c r="L122" s="1"/>
    </row>
    <row r="123" customFormat="false" ht="15.75" hidden="false" customHeight="false" outlineLevel="0" collapsed="false">
      <c r="A123" s="55"/>
      <c r="B123" s="55"/>
      <c r="C123" s="55"/>
      <c r="D123" s="55"/>
      <c r="E123" s="55"/>
      <c r="F123" s="55"/>
      <c r="G123" s="55"/>
      <c r="H123" s="1"/>
      <c r="I123" s="1"/>
      <c r="J123" s="1"/>
      <c r="K123" s="1"/>
      <c r="L123" s="1"/>
    </row>
    <row r="124" customFormat="false" ht="15.75" hidden="false" customHeight="false" outlineLevel="0" collapsed="false">
      <c r="A124" s="61"/>
      <c r="B124" s="42"/>
      <c r="C124" s="85" t="n">
        <v>2016</v>
      </c>
      <c r="D124" s="85" t="n">
        <v>2017</v>
      </c>
      <c r="E124" s="85" t="n">
        <v>2018</v>
      </c>
      <c r="F124" s="85" t="n">
        <v>2019</v>
      </c>
      <c r="G124" s="5" t="s">
        <v>7</v>
      </c>
    </row>
    <row r="125" customFormat="false" ht="15.75" hidden="false" customHeight="false" outlineLevel="0" collapsed="false">
      <c r="A125" s="61"/>
      <c r="B125" s="42" t="s">
        <v>180</v>
      </c>
      <c r="C125" s="86" t="n">
        <v>1246.95659245408</v>
      </c>
      <c r="D125" s="86" t="n">
        <v>1333.37451076842</v>
      </c>
      <c r="E125" s="86" t="n">
        <v>1343.86374121158</v>
      </c>
      <c r="F125" s="86" t="n">
        <v>1397.96031972061</v>
      </c>
      <c r="G125" s="87" t="n">
        <f aca="false">SUM(C125:F125)</f>
        <v>5322.15516415469</v>
      </c>
    </row>
    <row r="126" customFormat="false" ht="15.75" hidden="false" customHeight="false" outlineLevel="0" collapsed="false">
      <c r="A126" s="61"/>
      <c r="B126" s="88" t="s">
        <v>181</v>
      </c>
      <c r="C126" s="89" t="n">
        <v>1180.97643315688</v>
      </c>
      <c r="D126" s="89" t="n">
        <v>1260.90378337199</v>
      </c>
      <c r="E126" s="89" t="n">
        <v>1294.33661970394</v>
      </c>
      <c r="F126" s="89" t="n">
        <v>1345.71126727368</v>
      </c>
      <c r="G126" s="87" t="n">
        <f aca="false">SUM(C126:F126)</f>
        <v>5081.92810350649</v>
      </c>
    </row>
    <row r="127" customFormat="false" ht="15.75" hidden="false" customHeight="false" outlineLevel="0" collapsed="false">
      <c r="A127" s="61"/>
      <c r="B127" s="88" t="s">
        <v>182</v>
      </c>
      <c r="C127" s="89" t="n">
        <v>65.9801592972</v>
      </c>
      <c r="D127" s="89" t="n">
        <v>72.4707273964376</v>
      </c>
      <c r="E127" s="89" t="n">
        <v>49.5271215076417</v>
      </c>
      <c r="F127" s="89" t="n">
        <v>52.2490524469364</v>
      </c>
      <c r="G127" s="87" t="e">
        <f aca="false">#N/A</f>
        <v>#N/A</v>
      </c>
    </row>
    <row r="128" customFormat="false" ht="15.75" hidden="false" customHeight="false" outlineLevel="0" collapsed="false">
      <c r="A128" s="61"/>
      <c r="B128" s="88" t="s">
        <v>183</v>
      </c>
      <c r="C128" s="89"/>
      <c r="D128" s="89"/>
      <c r="E128" s="89"/>
      <c r="F128" s="89"/>
      <c r="G128" s="87" t="e">
        <f aca="false">#N/A</f>
        <v>#N/A</v>
      </c>
    </row>
    <row r="129" customFormat="false" ht="15.75" hidden="false" customHeight="false" outlineLevel="0" collapsed="false">
      <c r="A129" s="61"/>
      <c r="B129" s="88" t="s">
        <v>184</v>
      </c>
      <c r="C129" s="90"/>
      <c r="D129" s="90"/>
      <c r="E129" s="90"/>
      <c r="F129" s="91"/>
      <c r="G129" s="87" t="e">
        <f aca="false">#N/A</f>
        <v>#N/A</v>
      </c>
    </row>
    <row r="130" customFormat="false" ht="15.75" hidden="false" customHeight="false" outlineLevel="0" collapsed="false">
      <c r="A130" s="61"/>
      <c r="B130" s="88" t="s">
        <v>185</v>
      </c>
      <c r="C130" s="89"/>
      <c r="D130" s="89"/>
      <c r="E130" s="89"/>
      <c r="F130" s="89"/>
      <c r="G130" s="87" t="e">
        <f aca="false">#N/A</f>
        <v>#N/A</v>
      </c>
    </row>
    <row r="131" customFormat="false" ht="15.75" hidden="false" customHeight="false" outlineLevel="0" collapsed="false">
      <c r="A131" s="61"/>
      <c r="B131" s="42" t="s">
        <v>186</v>
      </c>
      <c r="C131" s="86" t="n">
        <v>1501.6874</v>
      </c>
      <c r="D131" s="86" t="n">
        <v>1603.0117</v>
      </c>
      <c r="E131" s="86" t="n">
        <v>1617.2438</v>
      </c>
      <c r="F131" s="86" t="n">
        <v>1657.332</v>
      </c>
      <c r="G131" s="87" t="e">
        <f aca="false">#N/A</f>
        <v>#N/A</v>
      </c>
    </row>
    <row r="132" customFormat="false" ht="15.75" hidden="false" customHeight="false" outlineLevel="0" collapsed="false">
      <c r="A132" s="61"/>
      <c r="B132" s="92" t="s">
        <v>187</v>
      </c>
      <c r="C132" s="91" t="n">
        <v>1501.6874</v>
      </c>
      <c r="D132" s="91" t="n">
        <v>1603.0117</v>
      </c>
      <c r="E132" s="91" t="n">
        <v>1617.2438</v>
      </c>
      <c r="F132" s="91" t="n">
        <v>1657.332</v>
      </c>
      <c r="G132" s="87" t="e">
        <f aca="false">#N/A</f>
        <v>#N/A</v>
      </c>
    </row>
    <row r="133" customFormat="false" ht="15.75" hidden="false" customHeight="false" outlineLevel="0" collapsed="false">
      <c r="A133" s="61"/>
      <c r="B133" s="88" t="s">
        <v>181</v>
      </c>
      <c r="C133" s="89" t="n">
        <v>1501.6874</v>
      </c>
      <c r="D133" s="89" t="n">
        <v>1603.0117</v>
      </c>
      <c r="E133" s="89" t="n">
        <v>1617.2438</v>
      </c>
      <c r="F133" s="89" t="n">
        <v>1657.332</v>
      </c>
      <c r="G133" s="87" t="e">
        <f aca="false">#N/A</f>
        <v>#N/A</v>
      </c>
    </row>
    <row r="134" customFormat="false" ht="15.75" hidden="false" customHeight="false" outlineLevel="0" collapsed="false">
      <c r="A134" s="61"/>
      <c r="B134" s="88" t="s">
        <v>182</v>
      </c>
      <c r="C134" s="89" t="n">
        <v>0</v>
      </c>
      <c r="D134" s="89" t="n">
        <v>0</v>
      </c>
      <c r="E134" s="89" t="n">
        <v>0</v>
      </c>
      <c r="F134" s="89" t="n">
        <v>0</v>
      </c>
      <c r="G134" s="87" t="e">
        <f aca="false">#N/A</f>
        <v>#N/A</v>
      </c>
    </row>
    <row r="135" customFormat="false" ht="15.75" hidden="false" customHeight="false" outlineLevel="0" collapsed="false">
      <c r="A135" s="61"/>
      <c r="B135" s="88" t="s">
        <v>183</v>
      </c>
      <c r="C135" s="89"/>
      <c r="D135" s="89"/>
      <c r="E135" s="89"/>
      <c r="F135" s="89"/>
      <c r="G135" s="87" t="e">
        <f aca="false">#N/A</f>
        <v>#N/A</v>
      </c>
    </row>
    <row r="136" customFormat="false" ht="15.75" hidden="false" customHeight="false" outlineLevel="0" collapsed="false">
      <c r="A136" s="61"/>
      <c r="B136" s="88" t="s">
        <v>184</v>
      </c>
      <c r="C136" s="90"/>
      <c r="D136" s="90"/>
      <c r="E136" s="90"/>
      <c r="F136" s="91"/>
      <c r="G136" s="87" t="e">
        <f aca="false">#N/A</f>
        <v>#N/A</v>
      </c>
    </row>
    <row r="137" customFormat="false" ht="15.75" hidden="false" customHeight="false" outlineLevel="0" collapsed="false">
      <c r="A137" s="61"/>
      <c r="B137" s="88" t="s">
        <v>185</v>
      </c>
      <c r="C137" s="89"/>
      <c r="D137" s="89"/>
      <c r="E137" s="89"/>
      <c r="F137" s="89"/>
      <c r="G137" s="87" t="e">
        <f aca="false">#N/A</f>
        <v>#N/A</v>
      </c>
    </row>
    <row r="138" customFormat="false" ht="15.75" hidden="false" customHeight="false" outlineLevel="0" collapsed="false">
      <c r="A138" s="61"/>
      <c r="B138" s="92" t="s">
        <v>188</v>
      </c>
      <c r="C138" s="91" t="n">
        <v>0</v>
      </c>
      <c r="D138" s="91" t="n">
        <v>0</v>
      </c>
      <c r="E138" s="91" t="n">
        <v>0</v>
      </c>
      <c r="F138" s="91" t="n">
        <v>0</v>
      </c>
      <c r="G138" s="87" t="e">
        <f aca="false">#N/A</f>
        <v>#N/A</v>
      </c>
    </row>
    <row r="139" customFormat="false" ht="15.75" hidden="false" customHeight="false" outlineLevel="0" collapsed="false">
      <c r="A139" s="61"/>
      <c r="B139" s="42" t="s">
        <v>189</v>
      </c>
      <c r="C139" s="89" t="n">
        <v>-254.730807545919</v>
      </c>
      <c r="D139" s="93" t="n">
        <v>-269.637189231576</v>
      </c>
      <c r="E139" s="93" t="n">
        <v>-273.380058788421</v>
      </c>
      <c r="F139" s="93" t="n">
        <v>-259.371680279387</v>
      </c>
      <c r="G139" s="87" t="e">
        <f aca="false">#N/A</f>
        <v>#N/A</v>
      </c>
    </row>
    <row r="140" customFormat="false" ht="15.75" hidden="false" customHeight="false" outlineLevel="0" collapsed="false">
      <c r="A140" s="61"/>
      <c r="B140" s="42" t="s">
        <v>190</v>
      </c>
      <c r="C140" s="89" t="n">
        <v>253.4785361221</v>
      </c>
      <c r="D140" s="93" t="n">
        <v>298.694400728951</v>
      </c>
      <c r="E140" s="93" t="n">
        <v>343.393077943218</v>
      </c>
      <c r="F140" s="93" t="n">
        <v>372.351590820095</v>
      </c>
      <c r="G140" s="87" t="e">
        <f aca="false">#N/A</f>
        <v>#N/A</v>
      </c>
    </row>
    <row r="141" customFormat="false" ht="15.75" hidden="false" customHeight="false" outlineLevel="0" collapsed="false">
      <c r="A141" s="61"/>
      <c r="B141" s="42" t="s">
        <v>191</v>
      </c>
      <c r="C141" s="89" t="n">
        <v>31.95211438</v>
      </c>
      <c r="D141" s="93" t="n">
        <v>24.37875</v>
      </c>
      <c r="E141" s="93" t="n">
        <v>21.5325</v>
      </c>
      <c r="F141" s="93" t="n">
        <v>14.72625</v>
      </c>
      <c r="G141" s="87" t="e">
        <f aca="false">#N/A</f>
        <v>#N/A</v>
      </c>
    </row>
    <row r="142" customFormat="false" ht="15.75" hidden="false" customHeight="false" outlineLevel="0" collapsed="false">
      <c r="A142" s="61"/>
      <c r="B142" s="42" t="s">
        <v>51</v>
      </c>
      <c r="C142" s="89" t="n">
        <v>0</v>
      </c>
      <c r="D142" s="93" t="n">
        <v>5.81144229947499</v>
      </c>
      <c r="E142" s="93" t="n">
        <v>14.0026038309593</v>
      </c>
      <c r="F142" s="93" t="n">
        <v>22.5959821081417</v>
      </c>
      <c r="G142" s="87" t="e">
        <f aca="false">#N/A</f>
        <v>#N/A</v>
      </c>
    </row>
    <row r="143" customFormat="false" ht="15.75" hidden="false" customHeight="false" outlineLevel="0" collapsed="false">
      <c r="A143" s="61"/>
      <c r="B143" s="42" t="s">
        <v>192</v>
      </c>
      <c r="C143" s="86" t="n">
        <v>-1.25227142381885</v>
      </c>
      <c r="D143" s="94" t="n">
        <v>23.2457691979</v>
      </c>
      <c r="E143" s="94" t="n">
        <v>56.0104153238373</v>
      </c>
      <c r="F143" s="94" t="n">
        <v>90.3839284325666</v>
      </c>
      <c r="G143" s="87" t="n">
        <f aca="false">SUM(C143:F143)</f>
        <v>168.387841530485</v>
      </c>
    </row>
    <row r="144" customFormat="false" ht="15.75" hidden="false" customHeight="false" outlineLevel="0" collapsed="false">
      <c r="A144" s="61"/>
      <c r="B144" s="42" t="s">
        <v>193</v>
      </c>
      <c r="C144" s="95"/>
      <c r="D144" s="96"/>
      <c r="E144" s="96"/>
      <c r="F144" s="96"/>
      <c r="G144" s="87" t="e">
        <f aca="false">#N/A</f>
        <v>#N/A</v>
      </c>
    </row>
    <row r="145" customFormat="false" ht="47.25" hidden="false" customHeight="false" outlineLevel="0" collapsed="false">
      <c r="A145" s="61"/>
      <c r="B145" s="97" t="s">
        <v>194</v>
      </c>
      <c r="C145" s="95"/>
      <c r="D145" s="98" t="n">
        <v>1915.90903015586</v>
      </c>
      <c r="E145" s="98" t="n">
        <v>1948.25911867325</v>
      </c>
      <c r="F145" s="98" t="n">
        <v>2025.26924296128</v>
      </c>
      <c r="G145" s="99" t="e">
        <f aca="false">#N/A</f>
        <v>#N/A</v>
      </c>
      <c r="H145" s="100" t="s">
        <v>195</v>
      </c>
      <c r="J145" s="101" t="n">
        <f aca="false">D145/C125-1</f>
        <v>0.536468103019725</v>
      </c>
      <c r="K145" s="101" t="n">
        <f aca="false">E145/D125-1</f>
        <v>0.461149214222247</v>
      </c>
      <c r="L145" s="101" t="n">
        <f aca="false">F145/E125-1</f>
        <v>0.507049547400817</v>
      </c>
      <c r="M145" s="101"/>
      <c r="N145" s="101"/>
    </row>
    <row r="146" customFormat="false" ht="15.75" hidden="false" customHeight="false" outlineLevel="0" collapsed="false">
      <c r="A146" s="61"/>
      <c r="B146" s="102" t="s">
        <v>196</v>
      </c>
      <c r="C146" s="103" t="n">
        <v>1724.03404688211</v>
      </c>
      <c r="D146" s="104" t="n">
        <v>1915.90903015586</v>
      </c>
      <c r="E146" s="104" t="n">
        <v>1948.25911867325</v>
      </c>
      <c r="F146" s="104" t="n">
        <v>2025.26924296128</v>
      </c>
      <c r="G146" s="99" t="e">
        <f aca="false">#N/A</f>
        <v>#N/A</v>
      </c>
    </row>
    <row r="147" customFormat="false" ht="15.75" hidden="false" customHeight="false" outlineLevel="0" collapsed="false">
      <c r="A147" s="61"/>
      <c r="B147" s="105" t="s">
        <v>197</v>
      </c>
      <c r="C147" s="106" t="n">
        <v>1369.54312041141</v>
      </c>
      <c r="D147" s="107" t="n">
        <v>1452.55883355729</v>
      </c>
      <c r="E147" s="107" t="n">
        <v>1498.89778838163</v>
      </c>
      <c r="F147" s="107" t="n">
        <v>1549.11411509111</v>
      </c>
      <c r="G147" s="87" t="e">
        <f aca="false">#N/A</f>
        <v>#N/A</v>
      </c>
    </row>
    <row r="148" customFormat="false" ht="15.75" hidden="false" customHeight="false" outlineLevel="0" collapsed="false">
      <c r="A148" s="61"/>
      <c r="B148" s="105" t="s">
        <v>198</v>
      </c>
      <c r="C148" s="103" t="n">
        <v>77.856587970696</v>
      </c>
      <c r="D148" s="93" t="n">
        <v>85.5154583277964</v>
      </c>
      <c r="E148" s="93" t="n">
        <v>58.4420033790172</v>
      </c>
      <c r="F148" s="93" t="n">
        <v>61.6538818873849</v>
      </c>
      <c r="G148" s="87" t="e">
        <f aca="false">#N/A</f>
        <v>#N/A</v>
      </c>
    </row>
    <row r="149" customFormat="false" ht="15.75" hidden="false" customHeight="false" outlineLevel="0" collapsed="false">
      <c r="A149" s="61"/>
      <c r="B149" s="108" t="s">
        <v>199</v>
      </c>
      <c r="C149" s="103" t="n">
        <v>276.6343385</v>
      </c>
      <c r="D149" s="93" t="n">
        <v>377.834738270771</v>
      </c>
      <c r="E149" s="93" t="n">
        <v>390.9193269126</v>
      </c>
      <c r="F149" s="93" t="n">
        <v>414.501245982793</v>
      </c>
      <c r="G149" s="87" t="e">
        <f aca="false">#N/A</f>
        <v>#N/A</v>
      </c>
    </row>
    <row r="150" customFormat="false" ht="15.75" hidden="false" customHeight="false" outlineLevel="0" collapsed="false">
      <c r="A150" s="61"/>
      <c r="B150" s="105" t="s">
        <v>184</v>
      </c>
      <c r="C150" s="106" t="n">
        <v>0</v>
      </c>
      <c r="D150" s="107" t="n">
        <v>0</v>
      </c>
      <c r="E150" s="107" t="n">
        <v>0</v>
      </c>
      <c r="F150" s="107" t="n">
        <v>0</v>
      </c>
      <c r="G150" s="87" t="e">
        <f aca="false">#N/A</f>
        <v>#N/A</v>
      </c>
    </row>
    <row r="151" customFormat="false" ht="15.75" hidden="false" customHeight="false" outlineLevel="0" collapsed="false">
      <c r="A151" s="61"/>
      <c r="B151" s="109" t="s">
        <v>200</v>
      </c>
      <c r="C151" s="103" t="n">
        <v>295.2247585</v>
      </c>
      <c r="D151" s="93" t="n">
        <v>335.918620030771</v>
      </c>
      <c r="E151" s="93" t="n">
        <v>378.42838</v>
      </c>
      <c r="F151" s="93" t="n">
        <v>401.32329699</v>
      </c>
      <c r="G151" s="87" t="e">
        <f aca="false">#N/A</f>
        <v>#N/A</v>
      </c>
    </row>
    <row r="152" customFormat="false" ht="15.75" hidden="false" customHeight="false" outlineLevel="0" collapsed="false">
      <c r="A152" s="61"/>
      <c r="B152" s="109" t="s">
        <v>201</v>
      </c>
      <c r="C152" s="103" t="n">
        <v>1623.41068021571</v>
      </c>
      <c r="D152" s="93" t="n">
        <v>1630.19378301112</v>
      </c>
      <c r="E152" s="93" t="n">
        <v>1655.51928213547</v>
      </c>
      <c r="F152" s="93" t="n">
        <v>1752.36129979694</v>
      </c>
      <c r="G152" s="87" t="e">
        <f aca="false">#N/A</f>
        <v>#N/A</v>
      </c>
    </row>
    <row r="153" customFormat="false" ht="15.75" hidden="false" customHeight="false" outlineLevel="0" collapsed="false">
      <c r="A153" s="61"/>
      <c r="B153" s="110" t="s">
        <v>202</v>
      </c>
      <c r="C153" s="103" t="n">
        <v>1559.47165853153</v>
      </c>
      <c r="D153" s="93" t="n">
        <v>1572.46521658538</v>
      </c>
      <c r="E153" s="93" t="n">
        <v>1599.1191961779</v>
      </c>
      <c r="F153" s="93" t="n">
        <v>1678.43815974915</v>
      </c>
      <c r="G153" s="87" t="e">
        <f aca="false">#N/A</f>
        <v>#N/A</v>
      </c>
    </row>
    <row r="154" customFormat="false" ht="15.75" hidden="false" customHeight="false" outlineLevel="0" collapsed="false">
      <c r="A154" s="61"/>
      <c r="B154" s="109" t="s">
        <v>197</v>
      </c>
      <c r="C154" s="103" t="n">
        <v>1559.47165853153</v>
      </c>
      <c r="D154" s="93" t="n">
        <v>1572.46521658538</v>
      </c>
      <c r="E154" s="93" t="n">
        <v>1599.1191961779</v>
      </c>
      <c r="F154" s="93" t="n">
        <v>1678.43815974915</v>
      </c>
      <c r="G154" s="87" t="e">
        <f aca="false">#N/A</f>
        <v>#N/A</v>
      </c>
    </row>
    <row r="155" customFormat="false" ht="15.75" hidden="false" customHeight="false" outlineLevel="0" collapsed="false">
      <c r="A155" s="61"/>
      <c r="B155" s="105" t="s">
        <v>198</v>
      </c>
      <c r="C155" s="103" t="n">
        <v>0</v>
      </c>
      <c r="D155" s="93" t="n">
        <v>0</v>
      </c>
      <c r="E155" s="93" t="n">
        <v>0</v>
      </c>
      <c r="F155" s="107" t="n">
        <v>0</v>
      </c>
      <c r="G155" s="87" t="e">
        <f aca="false">#N/A</f>
        <v>#N/A</v>
      </c>
    </row>
    <row r="156" customFormat="false" ht="15.75" hidden="false" customHeight="false" outlineLevel="0" collapsed="false">
      <c r="A156" s="61"/>
      <c r="B156" s="105" t="s">
        <v>203</v>
      </c>
      <c r="C156" s="93"/>
      <c r="D156" s="93" t="n">
        <v>0</v>
      </c>
      <c r="E156" s="93" t="n">
        <v>0</v>
      </c>
      <c r="F156" s="93" t="n">
        <v>0</v>
      </c>
      <c r="G156" s="87" t="e">
        <f aca="false">#N/A</f>
        <v>#N/A</v>
      </c>
    </row>
    <row r="157" customFormat="false" ht="15.75" hidden="false" customHeight="false" outlineLevel="0" collapsed="false">
      <c r="A157" s="61"/>
      <c r="B157" s="105" t="s">
        <v>184</v>
      </c>
      <c r="C157" s="107"/>
      <c r="D157" s="107" t="n">
        <v>0</v>
      </c>
      <c r="E157" s="107" t="n">
        <v>0</v>
      </c>
      <c r="F157" s="107" t="n">
        <v>0</v>
      </c>
      <c r="G157" s="87" t="e">
        <f aca="false">#N/A</f>
        <v>#N/A</v>
      </c>
    </row>
    <row r="158" customFormat="false" ht="15.75" hidden="false" customHeight="false" outlineLevel="0" collapsed="false">
      <c r="A158" s="61"/>
      <c r="B158" s="105" t="s">
        <v>204</v>
      </c>
      <c r="C158" s="93" t="n">
        <v>63.93902168418</v>
      </c>
      <c r="D158" s="93" t="n">
        <v>57.7285664257388</v>
      </c>
      <c r="E158" s="93" t="n">
        <v>56.4000859575731</v>
      </c>
      <c r="F158" s="93" t="n">
        <v>73.9231400477869</v>
      </c>
      <c r="G158" s="87" t="e">
        <f aca="false">#N/A</f>
        <v>#N/A</v>
      </c>
    </row>
    <row r="159" customFormat="false" ht="16.5" hidden="false" customHeight="false" outlineLevel="0" collapsed="false">
      <c r="A159" s="61"/>
      <c r="B159" s="111" t="s">
        <v>205</v>
      </c>
      <c r="C159" s="93" t="n">
        <v>0</v>
      </c>
      <c r="D159" s="93" t="n">
        <v>0</v>
      </c>
      <c r="E159" s="93" t="n">
        <v>0</v>
      </c>
      <c r="F159" s="93" t="n">
        <v>0</v>
      </c>
      <c r="G159" s="87" t="e">
        <f aca="false">#N/A</f>
        <v>#N/A</v>
      </c>
    </row>
    <row r="160" customFormat="false" ht="15.75" hidden="false" customHeight="false" outlineLevel="0" collapsed="false">
      <c r="A160" s="61"/>
      <c r="B160" s="42" t="s">
        <v>206</v>
      </c>
      <c r="C160" s="107" t="n">
        <v>31.95211438</v>
      </c>
      <c r="D160" s="107" t="n">
        <v>24.37875</v>
      </c>
      <c r="E160" s="107" t="n">
        <v>21.5325</v>
      </c>
      <c r="F160" s="107" t="n">
        <v>14.72625</v>
      </c>
      <c r="G160" s="87" t="e">
        <f aca="false">#N/A</f>
        <v>#N/A</v>
      </c>
    </row>
    <row r="161" customFormat="false" ht="15.75" hidden="false" customHeight="false" outlineLevel="0" collapsed="false">
      <c r="A161" s="61"/>
      <c r="B161" s="112" t="s">
        <v>207</v>
      </c>
      <c r="C161" s="103" t="n">
        <v>100.62336666639</v>
      </c>
      <c r="D161" s="93" t="n">
        <v>285.715247144737</v>
      </c>
      <c r="E161" s="93" t="n">
        <v>292.73983653778</v>
      </c>
      <c r="F161" s="93" t="n">
        <v>272.907943164342</v>
      </c>
      <c r="G161" s="87" t="e">
        <f aca="false">#N/A</f>
        <v>#N/A</v>
      </c>
    </row>
    <row r="162" customFormat="false" ht="15.75" hidden="false" customHeight="false" outlineLevel="0" collapsed="false">
      <c r="A162" s="61"/>
      <c r="B162" s="97" t="s">
        <v>208</v>
      </c>
      <c r="C162" s="103"/>
      <c r="D162" s="93"/>
      <c r="E162" s="93"/>
      <c r="F162" s="93"/>
      <c r="G162" s="87" t="e">
        <f aca="false">#N/A</f>
        <v>#N/A</v>
      </c>
    </row>
    <row r="163" customFormat="false" ht="16.5" hidden="false" customHeight="false" outlineLevel="0" collapsed="false">
      <c r="A163" s="61"/>
      <c r="B163" s="111" t="s">
        <v>196</v>
      </c>
      <c r="C163" s="103" t="n">
        <v>152.9723208</v>
      </c>
      <c r="D163" s="93" t="n">
        <v>0</v>
      </c>
      <c r="E163" s="93" t="n">
        <v>0</v>
      </c>
      <c r="F163" s="93" t="n">
        <v>0</v>
      </c>
      <c r="G163" s="87" t="e">
        <f aca="false">#N/A</f>
        <v>#N/A</v>
      </c>
    </row>
    <row r="164" customFormat="false" ht="15.75" hidden="false" customHeight="false" outlineLevel="0" collapsed="false">
      <c r="A164" s="61"/>
      <c r="B164" s="42" t="s">
        <v>209</v>
      </c>
      <c r="C164" s="106" t="n">
        <v>253.27691816</v>
      </c>
      <c r="D164" s="107" t="n">
        <v>288.16</v>
      </c>
      <c r="E164" s="107" t="n">
        <v>239.296</v>
      </c>
      <c r="F164" s="107" t="n">
        <v>139.062</v>
      </c>
      <c r="G164" s="87" t="e">
        <f aca="false">#N/A</f>
        <v>#N/A</v>
      </c>
    </row>
    <row r="165" customFormat="false" ht="15.75" hidden="false" customHeight="false" outlineLevel="0" collapsed="false">
      <c r="A165" s="61"/>
      <c r="B165" s="112" t="s">
        <v>210</v>
      </c>
      <c r="C165" s="103" t="n">
        <v>-100.30459736</v>
      </c>
      <c r="D165" s="93" t="n">
        <v>-288.16</v>
      </c>
      <c r="E165" s="93" t="n">
        <v>-239.296</v>
      </c>
      <c r="F165" s="93" t="n">
        <v>-139.062</v>
      </c>
      <c r="G165" s="87" t="e">
        <f aca="false">#N/A</f>
        <v>#N/A</v>
      </c>
    </row>
    <row r="166" customFormat="false" ht="15.75" hidden="false" customHeight="false" outlineLevel="0" collapsed="false">
      <c r="A166" s="61"/>
      <c r="B166" s="113" t="s">
        <v>211</v>
      </c>
      <c r="C166" s="106"/>
      <c r="D166" s="107"/>
      <c r="E166" s="107"/>
      <c r="F166" s="107"/>
      <c r="G166" s="87" t="e">
        <f aca="false">#N/A</f>
        <v>#N/A</v>
      </c>
    </row>
    <row r="167" customFormat="false" ht="15.75" hidden="false" customHeight="false" outlineLevel="0" collapsed="false">
      <c r="A167" s="61"/>
      <c r="B167" s="92" t="s">
        <v>196</v>
      </c>
      <c r="C167" s="103" t="n">
        <v>62</v>
      </c>
      <c r="D167" s="93" t="n">
        <v>0</v>
      </c>
      <c r="E167" s="93" t="n">
        <v>0</v>
      </c>
      <c r="F167" s="93" t="n">
        <v>0</v>
      </c>
      <c r="G167" s="87" t="e">
        <f aca="false">#N/A</f>
        <v>#N/A</v>
      </c>
    </row>
    <row r="168" customFormat="false" ht="15.75" hidden="false" customHeight="false" outlineLevel="0" collapsed="false">
      <c r="A168" s="61"/>
      <c r="B168" s="108" t="s">
        <v>212</v>
      </c>
      <c r="C168" s="103" t="n">
        <v>0</v>
      </c>
      <c r="D168" s="93" t="n">
        <v>0</v>
      </c>
      <c r="E168" s="93" t="n">
        <v>0</v>
      </c>
      <c r="F168" s="93" t="n">
        <v>0</v>
      </c>
      <c r="G168" s="87" t="e">
        <f aca="false">#N/A</f>
        <v>#N/A</v>
      </c>
    </row>
    <row r="169" customFormat="false" ht="15.75" hidden="false" customHeight="false" outlineLevel="0" collapsed="false">
      <c r="A169" s="61"/>
      <c r="B169" s="92" t="s">
        <v>213</v>
      </c>
      <c r="C169" s="103" t="n">
        <v>62</v>
      </c>
      <c r="D169" s="93" t="n">
        <v>0</v>
      </c>
      <c r="E169" s="93" t="n">
        <v>0</v>
      </c>
      <c r="F169" s="93" t="n">
        <v>0</v>
      </c>
      <c r="G169" s="87" t="e">
        <f aca="false">#N/A</f>
        <v>#N/A</v>
      </c>
    </row>
    <row r="170" customFormat="false" ht="16.5" hidden="false" customHeight="false" outlineLevel="0" collapsed="false">
      <c r="A170" s="61"/>
      <c r="B170" s="111" t="s">
        <v>214</v>
      </c>
      <c r="C170" s="103" t="n">
        <v>90</v>
      </c>
      <c r="D170" s="93" t="n">
        <v>23</v>
      </c>
      <c r="E170" s="93" t="n">
        <v>55.2324577980054</v>
      </c>
      <c r="F170" s="93" t="n">
        <v>119.232457798005</v>
      </c>
      <c r="G170" s="87" t="e">
        <f aca="false">#N/A</f>
        <v>#N/A</v>
      </c>
    </row>
    <row r="171" customFormat="false" ht="15.75" hidden="false" customHeight="false" outlineLevel="0" collapsed="false">
      <c r="A171" s="61"/>
      <c r="B171" s="42" t="s">
        <v>215</v>
      </c>
      <c r="C171" s="103" t="n">
        <v>90</v>
      </c>
      <c r="D171" s="93" t="n">
        <v>23</v>
      </c>
      <c r="E171" s="93" t="n">
        <v>55</v>
      </c>
      <c r="F171" s="93" t="n">
        <v>119</v>
      </c>
      <c r="G171" s="87" t="e">
        <f aca="false">#N/A</f>
        <v>#N/A</v>
      </c>
    </row>
    <row r="172" customFormat="false" ht="15.75" hidden="false" customHeight="false" outlineLevel="0" collapsed="false">
      <c r="A172" s="61"/>
      <c r="B172" s="112" t="s">
        <v>216</v>
      </c>
      <c r="C172" s="106" t="n">
        <v>-28</v>
      </c>
      <c r="D172" s="107" t="n">
        <v>-23</v>
      </c>
      <c r="E172" s="107" t="n">
        <v>-55.2324577980054</v>
      </c>
      <c r="F172" s="107" t="n">
        <v>-119.232457798005</v>
      </c>
      <c r="G172" s="87" t="e">
        <f aca="false">#N/A</f>
        <v>#N/A</v>
      </c>
    </row>
    <row r="173" customFormat="false" ht="15.75" hidden="false" customHeight="false" outlineLevel="0" collapsed="false">
      <c r="A173" s="61"/>
      <c r="B173" s="114" t="s">
        <v>217</v>
      </c>
      <c r="C173" s="106" t="n">
        <v>-27.6812306936098</v>
      </c>
      <c r="D173" s="107" t="n">
        <v>-25.4447528552629</v>
      </c>
      <c r="E173" s="107" t="n">
        <v>-1.78862126022548</v>
      </c>
      <c r="F173" s="107" t="n">
        <v>14.6134853663364</v>
      </c>
      <c r="G173" s="87" t="e">
        <f aca="false">#N/A</f>
        <v>#N/A</v>
      </c>
    </row>
    <row r="174" customFormat="false" ht="15.75" hidden="false" customHeight="false" outlineLevel="0" collapsed="false">
      <c r="A174" s="61"/>
      <c r="B174" s="114" t="s">
        <v>218</v>
      </c>
      <c r="C174" s="106" t="n">
        <v>0</v>
      </c>
      <c r="D174" s="107" t="n">
        <v>0</v>
      </c>
      <c r="E174" s="107" t="n">
        <v>0</v>
      </c>
      <c r="F174" s="107" t="n">
        <v>0</v>
      </c>
      <c r="G174" s="87" t="e">
        <f aca="false">#N/A</f>
        <v>#N/A</v>
      </c>
    </row>
    <row r="175" customFormat="false" ht="15.75" hidden="false" customHeight="false" outlineLevel="0" collapsed="false">
      <c r="A175" s="61"/>
      <c r="B175" s="114" t="s">
        <v>219</v>
      </c>
      <c r="C175" s="106" t="n">
        <v>0</v>
      </c>
      <c r="D175" s="107" t="n">
        <v>0</v>
      </c>
      <c r="E175" s="107" t="n">
        <v>0</v>
      </c>
      <c r="F175" s="107" t="n">
        <v>0</v>
      </c>
      <c r="G175" s="87" t="e">
        <f aca="false">#N/A</f>
        <v>#N/A</v>
      </c>
    </row>
    <row r="176" customFormat="false" ht="15.75" hidden="false" customHeight="false" outlineLevel="0" collapsed="false">
      <c r="A176" s="61"/>
      <c r="B176" s="114" t="s">
        <v>220</v>
      </c>
      <c r="C176" s="106" t="n">
        <v>0</v>
      </c>
      <c r="D176" s="107" t="n">
        <v>0</v>
      </c>
      <c r="E176" s="107" t="n">
        <v>0</v>
      </c>
      <c r="F176" s="107" t="n">
        <v>0</v>
      </c>
      <c r="G176" s="87" t="e">
        <f aca="false">#N/A</f>
        <v>#N/A</v>
      </c>
    </row>
    <row r="177" customFormat="false" ht="15.75" hidden="false" customHeight="false" outlineLevel="0" collapsed="false">
      <c r="A177" s="61"/>
      <c r="B177" s="42" t="s">
        <v>221</v>
      </c>
      <c r="C177" s="106" t="n">
        <v>0</v>
      </c>
      <c r="D177" s="107" t="n">
        <v>0</v>
      </c>
      <c r="E177" s="107" t="n">
        <v>0</v>
      </c>
      <c r="F177" s="107" t="n">
        <v>0</v>
      </c>
      <c r="G177" s="87" t="e">
        <f aca="false">#N/A</f>
        <v>#N/A</v>
      </c>
    </row>
    <row r="178" customFormat="false" ht="15.75" hidden="false" customHeight="false" outlineLevel="0" collapsed="false">
      <c r="A178" s="61"/>
      <c r="B178" s="42" t="s">
        <v>222</v>
      </c>
      <c r="C178" s="106" t="n">
        <v>0</v>
      </c>
      <c r="D178" s="107" t="n">
        <v>0</v>
      </c>
      <c r="E178" s="107" t="n">
        <v>0</v>
      </c>
      <c r="F178" s="107" t="n">
        <v>0</v>
      </c>
      <c r="G178" s="87" t="e">
        <f aca="false">#N/A</f>
        <v>#N/A</v>
      </c>
    </row>
    <row r="179" customFormat="false" ht="15.75" hidden="false" customHeight="false" outlineLevel="0" collapsed="false">
      <c r="A179" s="61"/>
      <c r="B179" s="114" t="s">
        <v>217</v>
      </c>
      <c r="C179" s="103" t="n">
        <v>-27.6812306936098</v>
      </c>
      <c r="D179" s="93" t="n">
        <v>-25.4447528552629</v>
      </c>
      <c r="E179" s="93" t="n">
        <v>-1.78862126022548</v>
      </c>
      <c r="F179" s="93" t="n">
        <v>14.6134853663364</v>
      </c>
      <c r="G179" s="87" t="e">
        <f aca="false">#N/A</f>
        <v>#N/A</v>
      </c>
    </row>
    <row r="180" customFormat="false" ht="15.75" hidden="false" customHeight="false" outlineLevel="0" collapsed="false">
      <c r="A180" s="61"/>
      <c r="B180" s="108" t="s">
        <v>223</v>
      </c>
      <c r="C180" s="106" t="n">
        <v>-27.6812306936098</v>
      </c>
      <c r="D180" s="107" t="n">
        <v>-25.4447528552629</v>
      </c>
      <c r="E180" s="107" t="n">
        <v>-27.2333741154884</v>
      </c>
      <c r="F180" s="107" t="n">
        <v>-12.619888749152</v>
      </c>
      <c r="G180" s="87" t="e">
        <f aca="false">#N/A</f>
        <v>#N/A</v>
      </c>
    </row>
    <row r="181" customFormat="false" ht="15.75" hidden="false" customHeight="false" outlineLevel="0" collapsed="false">
      <c r="A181" s="61"/>
      <c r="B181" s="108" t="s">
        <v>224</v>
      </c>
      <c r="C181" s="106" t="n">
        <v>79.3239615849996</v>
      </c>
      <c r="D181" s="107" t="n">
        <v>51.6427308913902</v>
      </c>
      <c r="E181" s="107" t="n">
        <v>26.1979780361273</v>
      </c>
      <c r="F181" s="107" t="n">
        <v>24.4093567759018</v>
      </c>
      <c r="G181" s="87" t="e">
        <f aca="false">#N/A</f>
        <v>#N/A</v>
      </c>
    </row>
    <row r="182" customFormat="false" ht="15.75" hidden="false" customHeight="false" outlineLevel="0" collapsed="false">
      <c r="A182" s="61"/>
      <c r="B182" s="61" t="s">
        <v>225</v>
      </c>
      <c r="C182" s="115" t="n">
        <v>225</v>
      </c>
      <c r="D182" s="116" t="n">
        <v>197</v>
      </c>
      <c r="E182" s="116" t="n">
        <v>174</v>
      </c>
      <c r="F182" s="116" t="n">
        <v>119</v>
      </c>
      <c r="G182" s="87" t="e">
        <f aca="false">#N/A</f>
        <v>#N/A</v>
      </c>
    </row>
    <row r="183" customFormat="false" ht="15.75" hidden="false" customHeight="false" outlineLevel="0" collapsed="false">
      <c r="A183" s="61"/>
      <c r="B183" s="61" t="s">
        <v>226</v>
      </c>
      <c r="C183" s="115" t="n">
        <v>197</v>
      </c>
      <c r="D183" s="61" t="n">
        <v>174</v>
      </c>
      <c r="E183" s="61" t="n">
        <v>119</v>
      </c>
      <c r="F183" s="61" t="n">
        <v>0</v>
      </c>
      <c r="G183" s="87" t="n">
        <f aca="false">SUM(C183:F183)</f>
        <v>490</v>
      </c>
    </row>
    <row r="188" customFormat="false" ht="15.75" hidden="false" customHeight="false" outlineLevel="0" collapsed="false">
      <c r="A188" s="117"/>
      <c r="B188" s="117"/>
      <c r="C188" s="117"/>
      <c r="D188" s="118"/>
      <c r="E188" s="118"/>
      <c r="F188" s="118"/>
      <c r="G188" s="1"/>
    </row>
    <row r="189" customFormat="false" ht="15.75" hidden="false" customHeight="false" outlineLevel="0" collapsed="false">
      <c r="A189" s="119"/>
      <c r="B189" s="120" t="s">
        <v>227</v>
      </c>
      <c r="C189" s="120"/>
      <c r="D189" s="121"/>
      <c r="E189" s="121"/>
      <c r="F189" s="121"/>
      <c r="G189" s="121"/>
      <c r="H189" s="122"/>
    </row>
    <row r="190" customFormat="false" ht="15.75" hidden="false" customHeight="false" outlineLevel="0" collapsed="false">
      <c r="A190" s="119"/>
      <c r="B190" s="123" t="s">
        <v>228</v>
      </c>
      <c r="C190" s="123" t="n">
        <v>2016</v>
      </c>
      <c r="D190" s="123" t="n">
        <v>2017</v>
      </c>
      <c r="E190" s="123" t="n">
        <v>2018</v>
      </c>
      <c r="F190" s="123" t="n">
        <v>2019</v>
      </c>
      <c r="G190" s="123" t="s">
        <v>7</v>
      </c>
      <c r="H190" s="124" t="s">
        <v>229</v>
      </c>
    </row>
    <row r="191" customFormat="false" ht="15.75" hidden="false" customHeight="false" outlineLevel="0" collapsed="false">
      <c r="A191" s="119"/>
      <c r="B191" s="121" t="s">
        <v>90</v>
      </c>
      <c r="C191" s="125" t="n">
        <f aca="false">C63-C75</f>
        <v>0.0118000000000222</v>
      </c>
      <c r="D191" s="125" t="n">
        <f aca="false">D63-D75</f>
        <v>-0.000653999999997268</v>
      </c>
      <c r="E191" s="125" t="n">
        <f aca="false">E63-E75</f>
        <v>0.000117729999999483</v>
      </c>
      <c r="F191" s="125" t="n">
        <f aca="false">F63-F75</f>
        <v>0.00211118527002441</v>
      </c>
      <c r="G191" s="126" t="n">
        <f aca="false">SUM(C191:F191)</f>
        <v>0.0133749152700489</v>
      </c>
      <c r="H191" s="127"/>
    </row>
    <row r="192" customFormat="false" ht="47.25" hidden="false" customHeight="false" outlineLevel="0" collapsed="false">
      <c r="A192" s="119"/>
      <c r="B192" s="121" t="s">
        <v>230</v>
      </c>
      <c r="C192" s="125" t="n">
        <f aca="false">C58-C90</f>
        <v>9.4594271186441</v>
      </c>
      <c r="D192" s="125" t="n">
        <f aca="false">D58-D90</f>
        <v>-9.97627119048161E-005</v>
      </c>
      <c r="E192" s="125" t="n">
        <f aca="false">E58-E90</f>
        <v>1.79588134017195E-005</v>
      </c>
      <c r="F192" s="125" t="n">
        <f aca="false">F58-F90</f>
        <v>0.000322045210698008</v>
      </c>
      <c r="G192" s="126" t="n">
        <f aca="false">SUM(D192:F192)</f>
        <v>0.000240241312194911</v>
      </c>
      <c r="H192" s="128" t="s">
        <v>231</v>
      </c>
    </row>
    <row r="193" customFormat="false" ht="15.75" hidden="false" customHeight="false" outlineLevel="0" collapsed="false">
      <c r="A193" s="119"/>
      <c r="B193" s="121"/>
      <c r="C193" s="121"/>
      <c r="D193" s="121"/>
      <c r="E193" s="121"/>
      <c r="F193" s="121"/>
      <c r="G193" s="121"/>
      <c r="H193" s="127"/>
    </row>
    <row r="194" customFormat="false" ht="15.75" hidden="false" customHeight="false" outlineLevel="0" collapsed="false">
      <c r="A194" s="129"/>
      <c r="B194" s="120" t="s">
        <v>232</v>
      </c>
      <c r="C194" s="120"/>
      <c r="D194" s="121"/>
      <c r="E194" s="121"/>
      <c r="F194" s="121"/>
      <c r="G194" s="121"/>
      <c r="H194" s="127"/>
    </row>
    <row r="195" customFormat="false" ht="15.75" hidden="false" customHeight="false" outlineLevel="0" collapsed="false">
      <c r="A195" s="129"/>
      <c r="B195" s="123" t="s">
        <v>228</v>
      </c>
      <c r="C195" s="123" t="n">
        <v>2016</v>
      </c>
      <c r="D195" s="123" t="n">
        <v>2017</v>
      </c>
      <c r="E195" s="123" t="n">
        <v>2018</v>
      </c>
      <c r="F195" s="123" t="n">
        <v>2019</v>
      </c>
      <c r="G195" s="123" t="s">
        <v>7</v>
      </c>
      <c r="H195" s="124" t="s">
        <v>229</v>
      </c>
    </row>
    <row r="196" customFormat="false" ht="15.75" hidden="false" customHeight="false" outlineLevel="0" collapsed="false">
      <c r="A196" s="129"/>
      <c r="B196" s="121" t="s">
        <v>72</v>
      </c>
      <c r="C196" s="130" t="n">
        <f aca="false">C48-C169</f>
        <v>0</v>
      </c>
      <c r="D196" s="130" t="n">
        <f aca="false">D48-D169</f>
        <v>0</v>
      </c>
      <c r="E196" s="130" t="n">
        <f aca="false">E48-E169</f>
        <v>0</v>
      </c>
      <c r="F196" s="130" t="n">
        <f aca="false">F48-F169</f>
        <v>0</v>
      </c>
      <c r="G196" s="131" t="n">
        <f aca="false">SUM(C196:F196)</f>
        <v>0</v>
      </c>
      <c r="H196" s="128"/>
    </row>
    <row r="197" customFormat="false" ht="15.75" hidden="false" customHeight="false" outlineLevel="0" collapsed="false">
      <c r="A197" s="129"/>
      <c r="B197" s="121" t="s">
        <v>233</v>
      </c>
      <c r="C197" s="132" t="n">
        <f aca="false">C171-C53</f>
        <v>0</v>
      </c>
      <c r="D197" s="132" t="n">
        <f aca="false">D171-D53</f>
        <v>0</v>
      </c>
      <c r="E197" s="132" t="n">
        <f aca="false">E171-E53</f>
        <v>0</v>
      </c>
      <c r="F197" s="132" t="n">
        <f aca="false">F171-F53</f>
        <v>0</v>
      </c>
      <c r="G197" s="131" t="n">
        <f aca="false">SUM(D197:F197)</f>
        <v>0</v>
      </c>
      <c r="H197" s="128"/>
    </row>
    <row r="198" customFormat="false" ht="15.75" hidden="false" customHeight="true" outlineLevel="0" collapsed="false">
      <c r="A198" s="129"/>
      <c r="B198" s="133" t="s">
        <v>234</v>
      </c>
      <c r="C198" s="132" t="n">
        <f aca="false">C237-C240</f>
        <v>536.44833082207</v>
      </c>
      <c r="D198" s="132" t="e">
        <f aca="false">#N/A</f>
        <v>#N/A</v>
      </c>
      <c r="E198" s="132" t="e">
        <f aca="false">#N/A</f>
        <v>#N/A</v>
      </c>
      <c r="F198" s="132" t="e">
        <f aca="false">#N/A</f>
        <v>#N/A</v>
      </c>
      <c r="G198" s="131" t="e">
        <f aca="false">SUM(D198:F198)</f>
        <v>#N/A</v>
      </c>
      <c r="H198" s="134" t="s">
        <v>235</v>
      </c>
    </row>
    <row r="199" customFormat="false" ht="15.75" hidden="false" customHeight="false" outlineLevel="0" collapsed="false">
      <c r="A199" s="129"/>
      <c r="B199" s="133" t="s">
        <v>236</v>
      </c>
      <c r="C199" s="132" t="n">
        <f aca="false">C238-C241</f>
        <v>303.46208836477</v>
      </c>
      <c r="D199" s="132" t="e">
        <f aca="false">D238-D241</f>
        <v>#N/A</v>
      </c>
      <c r="E199" s="132" t="e">
        <f aca="false">#N/A</f>
        <v>#N/A</v>
      </c>
      <c r="F199" s="132" t="e">
        <f aca="false">#N/A</f>
        <v>#N/A</v>
      </c>
      <c r="G199" s="131" t="e">
        <f aca="false">SUM(D199:F199)</f>
        <v>#N/A</v>
      </c>
      <c r="H199" s="134"/>
    </row>
    <row r="200" customFormat="false" ht="15.75" hidden="false" customHeight="false" outlineLevel="0" collapsed="false">
      <c r="A200" s="129"/>
      <c r="B200" s="121" t="s">
        <v>237</v>
      </c>
      <c r="C200" s="132" t="n">
        <f aca="false">C70-C183</f>
        <v>0</v>
      </c>
      <c r="D200" s="132" t="n">
        <f aca="false">D70-D183</f>
        <v>0</v>
      </c>
      <c r="E200" s="132" t="n">
        <f aca="false">E70-E183</f>
        <v>0</v>
      </c>
      <c r="F200" s="132" t="n">
        <f aca="false">F70-F183</f>
        <v>0</v>
      </c>
      <c r="G200" s="131" t="n">
        <f aca="false">SUM(D200:F200)</f>
        <v>0</v>
      </c>
      <c r="H200" s="135"/>
    </row>
    <row r="201" customFormat="false" ht="15.75" hidden="false" customHeight="false" outlineLevel="0" collapsed="false">
      <c r="A201" s="129"/>
      <c r="B201" s="121"/>
      <c r="C201" s="121"/>
      <c r="D201" s="136"/>
      <c r="E201" s="136"/>
      <c r="F201" s="136"/>
      <c r="G201" s="137"/>
      <c r="H201" s="127"/>
    </row>
    <row r="202" customFormat="false" ht="15.75" hidden="false" customHeight="false" outlineLevel="0" collapsed="false">
      <c r="A202" s="119"/>
      <c r="B202" s="120" t="s">
        <v>238</v>
      </c>
      <c r="C202" s="120"/>
      <c r="D202" s="121"/>
      <c r="E202" s="121"/>
      <c r="F202" s="121"/>
      <c r="G202" s="121"/>
      <c r="H202" s="127"/>
    </row>
    <row r="203" customFormat="false" ht="15.75" hidden="false" customHeight="false" outlineLevel="0" collapsed="false">
      <c r="A203" s="119"/>
      <c r="B203" s="123" t="s">
        <v>228</v>
      </c>
      <c r="C203" s="123" t="n">
        <v>2016</v>
      </c>
      <c r="D203" s="123" t="n">
        <v>2017</v>
      </c>
      <c r="E203" s="123" t="n">
        <v>2018</v>
      </c>
      <c r="F203" s="123" t="n">
        <v>2019</v>
      </c>
      <c r="G203" s="123" t="s">
        <v>7</v>
      </c>
      <c r="H203" s="124" t="s">
        <v>229</v>
      </c>
    </row>
    <row r="204" customFormat="false" ht="15.75" hidden="false" customHeight="true" outlineLevel="0" collapsed="false">
      <c r="A204" s="119"/>
      <c r="B204" s="121" t="s">
        <v>180</v>
      </c>
      <c r="C204" s="132" t="n">
        <f aca="false">C125-C4</f>
        <v>-224.45218664174</v>
      </c>
      <c r="D204" s="132" t="n">
        <f aca="false">D125-D4</f>
        <v>-240.00741193832</v>
      </c>
      <c r="E204" s="132" t="n">
        <f aca="false">E125-E4</f>
        <v>-241.89547341808</v>
      </c>
      <c r="F204" s="132" t="n">
        <f aca="false">F125-F4</f>
        <v>-251.63285754971</v>
      </c>
      <c r="G204" s="131" t="e">
        <f aca="false">#N/A</f>
        <v>#N/A</v>
      </c>
      <c r="H204" s="138" t="s">
        <v>239</v>
      </c>
    </row>
    <row r="205" customFormat="false" ht="15.75" hidden="false" customHeight="false" outlineLevel="0" collapsed="false">
      <c r="A205" s="119"/>
      <c r="B205" s="121" t="s">
        <v>186</v>
      </c>
      <c r="C205" s="132" t="n">
        <f aca="false">C131-C8</f>
        <v>-270.303732</v>
      </c>
      <c r="D205" s="132" t="n">
        <f aca="false">D131-D8</f>
        <v>-288.542106</v>
      </c>
      <c r="E205" s="132" t="n">
        <f aca="false">E131-E8</f>
        <v>-291.103884</v>
      </c>
      <c r="F205" s="132" t="n">
        <f aca="false">F131-F8</f>
        <v>-298.31976</v>
      </c>
      <c r="G205" s="131" t="e">
        <f aca="false">#N/A</f>
        <v>#N/A</v>
      </c>
      <c r="H205" s="138"/>
    </row>
    <row r="206" customFormat="false" ht="15.75" hidden="false" customHeight="false" outlineLevel="0" collapsed="false">
      <c r="A206" s="119"/>
      <c r="B206" s="121" t="s">
        <v>189</v>
      </c>
      <c r="C206" s="132" t="n">
        <f aca="false">C139-C22</f>
        <v>45.851545358265</v>
      </c>
      <c r="D206" s="132" t="n">
        <f aca="false">D139-D22</f>
        <v>48.534694061683</v>
      </c>
      <c r="E206" s="132" t="n">
        <f aca="false">E139-E22</f>
        <v>49.208410581916</v>
      </c>
      <c r="F206" s="132" t="n">
        <f aca="false">F139-F22</f>
        <v>46.686902450289</v>
      </c>
      <c r="G206" s="131" t="e">
        <f aca="false">#N/A</f>
        <v>#N/A</v>
      </c>
      <c r="H206" s="138"/>
    </row>
    <row r="207" customFormat="false" ht="15.75" hidden="false" customHeight="false" outlineLevel="0" collapsed="false">
      <c r="A207" s="119"/>
      <c r="B207" s="121" t="s">
        <v>190</v>
      </c>
      <c r="C207" s="132" t="n">
        <f aca="false">C140-C28</f>
        <v>-40.314687774851</v>
      </c>
      <c r="D207" s="132" t="n">
        <f aca="false">D140-D28</f>
        <v>132.116209699975</v>
      </c>
      <c r="E207" s="132" t="n">
        <f aca="false">E140-E28</f>
        <v>171.969893544886</v>
      </c>
      <c r="F207" s="132" t="n">
        <f aca="false">F140-F28</f>
        <v>199.490668779855</v>
      </c>
      <c r="G207" s="131" t="e">
        <f aca="false">#N/A</f>
        <v>#N/A</v>
      </c>
      <c r="H207" s="138"/>
      <c r="I207" s="1"/>
    </row>
    <row r="208" customFormat="false" ht="15.75" hidden="false" customHeight="false" outlineLevel="0" collapsed="false">
      <c r="A208" s="119"/>
      <c r="B208" s="121" t="s">
        <v>47</v>
      </c>
      <c r="C208" s="132" t="n">
        <f aca="false">C141-C30</f>
        <v>0</v>
      </c>
      <c r="D208" s="132" t="n">
        <f aca="false">D141-D30</f>
        <v>0</v>
      </c>
      <c r="E208" s="132" t="n">
        <f aca="false">E141-E30</f>
        <v>0</v>
      </c>
      <c r="F208" s="132" t="n">
        <f aca="false">F141-F30</f>
        <v>0</v>
      </c>
      <c r="G208" s="131" t="e">
        <f aca="false">#N/A</f>
        <v>#N/A</v>
      </c>
      <c r="H208" s="128"/>
    </row>
    <row r="209" customFormat="false" ht="15.75" hidden="false" customHeight="false" outlineLevel="0" collapsed="false">
      <c r="A209" s="119"/>
      <c r="B209" s="121" t="s">
        <v>51</v>
      </c>
      <c r="C209" s="132" t="n">
        <f aca="false">C142-C32</f>
        <v>0</v>
      </c>
      <c r="D209" s="132" t="e">
        <f aca="false">#N/A</f>
        <v>#N/A</v>
      </c>
      <c r="E209" s="132" t="e">
        <f aca="false">#N/A</f>
        <v>#N/A</v>
      </c>
      <c r="F209" s="132" t="e">
        <f aca="false">#N/A</f>
        <v>#N/A</v>
      </c>
      <c r="G209" s="131" t="e">
        <f aca="false">#N/A</f>
        <v>#N/A</v>
      </c>
      <c r="H209" s="128"/>
    </row>
    <row r="210" customFormat="false" ht="15.75" hidden="false" customHeight="false" outlineLevel="0" collapsed="false">
      <c r="A210" s="119"/>
      <c r="B210" s="121" t="s">
        <v>192</v>
      </c>
      <c r="C210" s="132" t="n">
        <f aca="false">C143-C33</f>
        <v>2.99760216648792E-014</v>
      </c>
      <c r="D210" s="132" t="e">
        <f aca="false">#N/A</f>
        <v>#N/A</v>
      </c>
      <c r="E210" s="132" t="e">
        <f aca="false">#N/A</f>
        <v>#N/A</v>
      </c>
      <c r="F210" s="132" t="e">
        <f aca="false">#N/A</f>
        <v>#N/A</v>
      </c>
      <c r="G210" s="131" t="e">
        <f aca="false">#N/A</f>
        <v>#N/A</v>
      </c>
      <c r="H210" s="139"/>
    </row>
    <row r="211" customFormat="false" ht="15.75" hidden="false" customHeight="false" outlineLevel="0" collapsed="false">
      <c r="A211" s="119"/>
      <c r="B211" s="121"/>
      <c r="C211" s="121"/>
      <c r="D211" s="121"/>
      <c r="E211" s="121"/>
      <c r="F211" s="121"/>
      <c r="G211" s="121"/>
      <c r="H211" s="139"/>
    </row>
    <row r="212" customFormat="false" ht="15.75" hidden="false" customHeight="false" outlineLevel="0" collapsed="false">
      <c r="A212" s="119"/>
      <c r="B212" s="120" t="s">
        <v>240</v>
      </c>
      <c r="C212" s="120"/>
      <c r="D212" s="121"/>
      <c r="E212" s="121"/>
      <c r="F212" s="121"/>
      <c r="G212" s="121"/>
      <c r="H212" s="139"/>
    </row>
    <row r="213" customFormat="false" ht="15.75" hidden="false" customHeight="false" outlineLevel="0" collapsed="false">
      <c r="A213" s="129"/>
      <c r="B213" s="123" t="s">
        <v>228</v>
      </c>
      <c r="C213" s="123" t="n">
        <v>2016</v>
      </c>
      <c r="D213" s="123" t="n">
        <v>2017</v>
      </c>
      <c r="E213" s="123" t="n">
        <v>2018</v>
      </c>
      <c r="F213" s="123" t="n">
        <v>2019</v>
      </c>
      <c r="G213" s="123" t="s">
        <v>7</v>
      </c>
      <c r="H213" s="124" t="s">
        <v>229</v>
      </c>
    </row>
    <row r="214" customFormat="false" ht="15.75" hidden="false" customHeight="false" outlineLevel="0" collapsed="false">
      <c r="A214" s="129"/>
      <c r="B214" s="121" t="s">
        <v>241</v>
      </c>
      <c r="C214" s="132" t="n">
        <f aca="false">C164-C75</f>
        <v>0.0118000000000222</v>
      </c>
      <c r="D214" s="132" t="n">
        <f aca="false">D164-D75</f>
        <v>-0.000653999999997268</v>
      </c>
      <c r="E214" s="132" t="n">
        <f aca="false">E164-E75</f>
        <v>0.000117729999999483</v>
      </c>
      <c r="F214" s="132" t="n">
        <f aca="false">F164-F75</f>
        <v>0.00211118527002441</v>
      </c>
      <c r="G214" s="131" t="n">
        <f aca="false">SUM(C214:F214)</f>
        <v>0.0133749152700489</v>
      </c>
      <c r="H214" s="139"/>
    </row>
    <row r="215" customFormat="false" ht="15.75" hidden="false" customHeight="false" outlineLevel="0" collapsed="false">
      <c r="A215" s="129"/>
      <c r="B215" s="133" t="s">
        <v>242</v>
      </c>
      <c r="C215" s="140" t="n">
        <f aca="false">C239-C67</f>
        <v>-5.6559201766504E-012</v>
      </c>
      <c r="D215" s="140" t="e">
        <f aca="false">D239-D67</f>
        <v>#N/A</v>
      </c>
      <c r="E215" s="140" t="e">
        <f aca="false">E239-E67</f>
        <v>#N/A</v>
      </c>
      <c r="F215" s="140" t="e">
        <f aca="false">F239-F67</f>
        <v>#N/A</v>
      </c>
      <c r="G215" s="131" t="e">
        <f aca="false">SUM(D215:F215)</f>
        <v>#N/A</v>
      </c>
      <c r="H215" s="139"/>
    </row>
    <row r="216" customFormat="false" ht="15.75" hidden="false" customHeight="false" outlineLevel="0" collapsed="false">
      <c r="A216" s="129"/>
      <c r="B216" s="141" t="s">
        <v>243</v>
      </c>
      <c r="C216" s="132" t="n">
        <f aca="false">(C182-C183)-(C171-C167)</f>
        <v>0</v>
      </c>
      <c r="D216" s="132" t="n">
        <f aca="false">(D182-D183)-(D171-D167)</f>
        <v>0</v>
      </c>
      <c r="E216" s="132" t="n">
        <f aca="false">(E182-E183)-(E171-E167)</f>
        <v>0</v>
      </c>
      <c r="F216" s="132" t="n">
        <f aca="false">(F182-F183)-(F171-F167)</f>
        <v>0</v>
      </c>
      <c r="G216" s="131" t="n">
        <f aca="false">SUM(D216:F216)</f>
        <v>0</v>
      </c>
      <c r="H216" s="128"/>
    </row>
    <row r="217" customFormat="false" ht="15.75" hidden="false" customHeight="false" outlineLevel="0" collapsed="false">
      <c r="A217" s="129"/>
      <c r="B217" s="121"/>
      <c r="C217" s="121"/>
      <c r="D217" s="142"/>
      <c r="E217" s="142"/>
      <c r="F217" s="142"/>
      <c r="G217" s="121"/>
      <c r="H217" s="139"/>
    </row>
    <row r="218" customFormat="false" ht="15.75" hidden="false" customHeight="false" outlineLevel="0" collapsed="false">
      <c r="A218" s="129"/>
      <c r="B218" s="120" t="s">
        <v>244</v>
      </c>
      <c r="C218" s="120"/>
      <c r="D218" s="121"/>
      <c r="E218" s="121"/>
      <c r="F218" s="121"/>
      <c r="G218" s="121"/>
      <c r="H218" s="139"/>
    </row>
    <row r="219" customFormat="false" ht="15.75" hidden="false" customHeight="false" outlineLevel="0" collapsed="false">
      <c r="A219" s="129"/>
      <c r="B219" s="123" t="s">
        <v>228</v>
      </c>
      <c r="C219" s="123" t="n">
        <v>2016</v>
      </c>
      <c r="D219" s="123" t="n">
        <v>2017</v>
      </c>
      <c r="E219" s="123" t="n">
        <v>2018</v>
      </c>
      <c r="F219" s="123" t="n">
        <v>2019</v>
      </c>
      <c r="G219" s="123" t="s">
        <v>7</v>
      </c>
      <c r="H219" s="124" t="s">
        <v>229</v>
      </c>
    </row>
    <row r="220" customFormat="false" ht="15.75" hidden="false" customHeight="false" outlineLevel="0" collapsed="false">
      <c r="A220" s="129"/>
      <c r="B220" s="143" t="s">
        <v>245</v>
      </c>
      <c r="C220" s="144" t="n">
        <f aca="false">C15</f>
        <v>182.0879122</v>
      </c>
      <c r="D220" s="144" t="n">
        <f aca="false">D15</f>
        <v>248.444089961</v>
      </c>
      <c r="E220" s="144" t="n">
        <f aca="false">E15</f>
        <v>249.098552004</v>
      </c>
      <c r="F220" s="144" t="n">
        <f aca="false">F15</f>
        <v>247.5113266172</v>
      </c>
      <c r="G220" s="144" t="n">
        <f aca="false">SUM(C220:F220)</f>
        <v>927.1418807822</v>
      </c>
    </row>
    <row r="221" customFormat="false" ht="15.75" hidden="false" customHeight="false" outlineLevel="0" collapsed="false">
      <c r="A221" s="129"/>
      <c r="B221" s="141" t="s">
        <v>246</v>
      </c>
      <c r="C221" s="125" t="n">
        <f aca="false">C33</f>
        <v>-1.25227142381888</v>
      </c>
      <c r="D221" s="125" t="n">
        <f aca="false">D33</f>
        <v>23.2457691979001</v>
      </c>
      <c r="E221" s="125" t="n">
        <f aca="false">E33</f>
        <v>56.0104153238374</v>
      </c>
      <c r="F221" s="125" t="n">
        <f aca="false">F33</f>
        <v>90.3839284325666</v>
      </c>
      <c r="G221" s="125" t="n">
        <f aca="false">SUM(C221:F221)</f>
        <v>168.387841530485</v>
      </c>
      <c r="H221" s="139"/>
    </row>
    <row r="222" customFormat="false" ht="15.75" hidden="false" customHeight="false" outlineLevel="0" collapsed="false">
      <c r="A222" s="129"/>
      <c r="B222" s="143" t="s">
        <v>247</v>
      </c>
      <c r="C222" s="144" t="n">
        <f aca="false">C38</f>
        <v>0</v>
      </c>
      <c r="D222" s="144" t="n">
        <f aca="false">D38</f>
        <v>0</v>
      </c>
      <c r="E222" s="145" t="n">
        <f aca="false">E38</f>
        <v>0.23245779800536</v>
      </c>
      <c r="F222" s="145" t="n">
        <f aca="false">F38</f>
        <v>0.560104353613978</v>
      </c>
      <c r="G222" s="144" t="n">
        <f aca="false">SUM(C222:F222)</f>
        <v>0.792562151619338</v>
      </c>
    </row>
    <row r="223" customFormat="false" ht="47.25" hidden="false" customHeight="false" outlineLevel="0" collapsed="false">
      <c r="A223" s="129"/>
      <c r="B223" s="146" t="s">
        <v>248</v>
      </c>
      <c r="C223" s="147" t="n">
        <f aca="false">C222/C221</f>
        <v>0</v>
      </c>
      <c r="D223" s="147" t="n">
        <f aca="false">D222/D221</f>
        <v>0</v>
      </c>
      <c r="E223" s="147" t="n">
        <f aca="false">E222/E221</f>
        <v>0.00415026020895133</v>
      </c>
      <c r="F223" s="147" t="n">
        <f aca="false">F222/F221</f>
        <v>0.00619694633025228</v>
      </c>
      <c r="G223" s="147" t="n">
        <f aca="false">G222/G221</f>
        <v>0.00470676590670504</v>
      </c>
      <c r="H223" s="128" t="s">
        <v>249</v>
      </c>
    </row>
    <row r="224" customFormat="false" ht="15.75" hidden="false" customHeight="false" outlineLevel="0" collapsed="false">
      <c r="A224" s="129"/>
      <c r="B224" s="143" t="s">
        <v>250</v>
      </c>
      <c r="C224" s="144" t="n">
        <f aca="false">C181</f>
        <v>79.3239615849996</v>
      </c>
      <c r="D224" s="144" t="n">
        <f aca="false">D181</f>
        <v>51.6427308913902</v>
      </c>
      <c r="E224" s="144" t="n">
        <f aca="false">E181</f>
        <v>26.1979780361273</v>
      </c>
      <c r="F224" s="144" t="n">
        <f aca="false">F181</f>
        <v>24.4093567759018</v>
      </c>
      <c r="G224" s="144"/>
      <c r="H224" s="139"/>
    </row>
    <row r="225" customFormat="false" ht="15.75" hidden="false" customHeight="false" outlineLevel="0" collapsed="false">
      <c r="A225" s="129"/>
      <c r="B225" s="141" t="s">
        <v>251</v>
      </c>
      <c r="C225" s="132" t="n">
        <f aca="false">C224+C242</f>
        <v>51.6427308913997</v>
      </c>
      <c r="D225" s="132" t="n">
        <f aca="false">D224+D242</f>
        <v>26.1979780361299</v>
      </c>
      <c r="E225" s="132" t="n">
        <f aca="false">E224+E242</f>
        <v>24.4093567759018</v>
      </c>
      <c r="F225" s="132" t="n">
        <f aca="false">F224+F242</f>
        <v>39.0228421422366</v>
      </c>
      <c r="G225" s="148"/>
      <c r="H225" s="139"/>
    </row>
    <row r="226" customFormat="false" ht="15.75" hidden="false" customHeight="false" outlineLevel="0" collapsed="false">
      <c r="A226" s="129"/>
      <c r="B226" s="149" t="s">
        <v>252</v>
      </c>
      <c r="C226" s="125" t="n">
        <f aca="false">C225-D224</f>
        <v>9.49285094975494E-012</v>
      </c>
      <c r="D226" s="125" t="n">
        <f aca="false">D225-E224</f>
        <v>2.62545540863357E-012</v>
      </c>
      <c r="E226" s="125" t="n">
        <f aca="false">E225-F224</f>
        <v>4.61852778244065E-014</v>
      </c>
      <c r="F226" s="125"/>
      <c r="G226" s="125"/>
      <c r="H226" s="128"/>
    </row>
    <row r="227" customFormat="false" ht="15.75" hidden="false" customHeight="false" outlineLevel="0" collapsed="false">
      <c r="A227" s="129"/>
      <c r="B227" s="143" t="s">
        <v>253</v>
      </c>
      <c r="C227" s="144" t="n">
        <f aca="false">C161</f>
        <v>100.62336666639</v>
      </c>
      <c r="D227" s="144" t="n">
        <f aca="false">D161</f>
        <v>285.715247144737</v>
      </c>
      <c r="E227" s="144" t="n">
        <f aca="false">E161</f>
        <v>292.73983653778</v>
      </c>
      <c r="F227" s="144" t="n">
        <f aca="false">F161</f>
        <v>272.907943164342</v>
      </c>
      <c r="G227" s="150"/>
      <c r="H227" s="139"/>
    </row>
    <row r="228" customFormat="false" ht="15.75" hidden="false" customHeight="false" outlineLevel="0" collapsed="false">
      <c r="A228" s="129"/>
      <c r="B228" s="141" t="s">
        <v>254</v>
      </c>
      <c r="C228" s="132" t="n">
        <f aca="false">C165</f>
        <v>-100.30459736</v>
      </c>
      <c r="D228" s="132" t="n">
        <f aca="false">D165</f>
        <v>-288.16</v>
      </c>
      <c r="E228" s="132" t="n">
        <f aca="false">E165</f>
        <v>-239.296</v>
      </c>
      <c r="F228" s="132" t="n">
        <f aca="false">F165</f>
        <v>-139.062</v>
      </c>
      <c r="G228" s="150"/>
      <c r="H228" s="139"/>
    </row>
    <row r="229" customFormat="false" ht="15.75" hidden="false" customHeight="false" outlineLevel="0" collapsed="false">
      <c r="A229" s="129"/>
      <c r="B229" s="141" t="s">
        <v>255</v>
      </c>
      <c r="C229" s="132" t="n">
        <f aca="false">C172</f>
        <v>-28</v>
      </c>
      <c r="D229" s="132" t="n">
        <f aca="false">D172</f>
        <v>-23</v>
      </c>
      <c r="E229" s="132" t="n">
        <f aca="false">E172</f>
        <v>-55.2324577980054</v>
      </c>
      <c r="F229" s="132" t="n">
        <f aca="false">F172</f>
        <v>-119.232457798005</v>
      </c>
      <c r="G229" s="150"/>
      <c r="H229" s="139"/>
    </row>
    <row r="230" customFormat="false" ht="15.75" hidden="false" customHeight="false" outlineLevel="0" collapsed="false">
      <c r="A230" s="129"/>
      <c r="B230" s="146" t="s">
        <v>256</v>
      </c>
      <c r="C230" s="132" t="n">
        <f aca="false">C171</f>
        <v>90</v>
      </c>
      <c r="D230" s="132" t="n">
        <f aca="false">D171</f>
        <v>23</v>
      </c>
      <c r="E230" s="132" t="n">
        <f aca="false">E171</f>
        <v>55</v>
      </c>
      <c r="F230" s="132" t="n">
        <f aca="false">F171</f>
        <v>119</v>
      </c>
      <c r="G230" s="150"/>
      <c r="H230" s="139"/>
    </row>
    <row r="231" customFormat="false" ht="15.75" hidden="false" customHeight="false" outlineLevel="0" collapsed="false">
      <c r="A231" s="129"/>
      <c r="B231" s="146" t="s">
        <v>257</v>
      </c>
      <c r="C231" s="132" t="n">
        <f aca="false">C55</f>
        <v>90</v>
      </c>
      <c r="D231" s="132" t="n">
        <f aca="false">D55</f>
        <v>23</v>
      </c>
      <c r="E231" s="132" t="n">
        <f aca="false">E55</f>
        <v>55</v>
      </c>
      <c r="F231" s="132" t="n">
        <f aca="false">F55</f>
        <v>119</v>
      </c>
      <c r="G231" s="150"/>
      <c r="H231" s="139"/>
    </row>
    <row r="232" customFormat="false" ht="15.75" hidden="false" customHeight="false" outlineLevel="0" collapsed="false">
      <c r="A232" s="129"/>
      <c r="B232" s="146" t="s">
        <v>258</v>
      </c>
      <c r="C232" s="132" t="n">
        <f aca="false">C169</f>
        <v>62</v>
      </c>
      <c r="D232" s="132" t="n">
        <f aca="false">D169</f>
        <v>0</v>
      </c>
      <c r="E232" s="132" t="n">
        <f aca="false">E169</f>
        <v>0</v>
      </c>
      <c r="F232" s="132" t="n">
        <f aca="false">F169</f>
        <v>0</v>
      </c>
      <c r="G232" s="150"/>
      <c r="H232" s="139"/>
    </row>
    <row r="233" customFormat="false" ht="15.75" hidden="false" customHeight="false" outlineLevel="0" collapsed="false">
      <c r="A233" s="129"/>
      <c r="B233" s="146" t="s">
        <v>257</v>
      </c>
      <c r="C233" s="132" t="n">
        <f aca="false">C50</f>
        <v>62</v>
      </c>
      <c r="D233" s="132" t="n">
        <f aca="false">D50</f>
        <v>0</v>
      </c>
      <c r="E233" s="132" t="n">
        <f aca="false">E50</f>
        <v>0</v>
      </c>
      <c r="F233" s="132" t="n">
        <f aca="false">F50</f>
        <v>0</v>
      </c>
      <c r="G233" s="121"/>
      <c r="H233" s="139"/>
    </row>
    <row r="234" customFormat="false" ht="15.75" hidden="false" customHeight="false" outlineLevel="0" collapsed="false">
      <c r="A234" s="129"/>
      <c r="B234" s="141" t="s">
        <v>259</v>
      </c>
      <c r="C234" s="132" t="n">
        <f aca="false">C70</f>
        <v>197</v>
      </c>
      <c r="D234" s="132" t="n">
        <f aca="false">D70</f>
        <v>174</v>
      </c>
      <c r="E234" s="132" t="n">
        <f aca="false">E70</f>
        <v>119</v>
      </c>
      <c r="F234" s="132" t="n">
        <f aca="false">F70</f>
        <v>0</v>
      </c>
      <c r="G234" s="150"/>
      <c r="H234" s="139"/>
    </row>
    <row r="235" customFormat="false" ht="15.75" hidden="false" customHeight="false" outlineLevel="0" collapsed="false">
      <c r="A235" s="129"/>
      <c r="B235" s="141" t="s">
        <v>260</v>
      </c>
      <c r="C235" s="132" t="n">
        <f aca="false">C69</f>
        <v>181.362943246465</v>
      </c>
      <c r="D235" s="132" t="n">
        <f aca="false">D69</f>
        <v>260.12147852067</v>
      </c>
      <c r="E235" s="132" t="n">
        <f aca="false">E69</f>
        <v>298.573358386847</v>
      </c>
      <c r="F235" s="132" t="n">
        <f aca="false">F69</f>
        <v>333.164896289017</v>
      </c>
      <c r="G235" s="148"/>
      <c r="H235" s="139"/>
    </row>
    <row r="236" customFormat="false" ht="15.75" hidden="false" customHeight="false" outlineLevel="0" collapsed="false">
      <c r="A236" s="129"/>
      <c r="B236" s="151" t="s">
        <v>261</v>
      </c>
      <c r="C236" s="125" t="n">
        <f aca="false">C234/C235</f>
        <v>1.08621969005148</v>
      </c>
      <c r="D236" s="125" t="n">
        <f aca="false">D234/D235</f>
        <v>0.668918233855777</v>
      </c>
      <c r="E236" s="125" t="n">
        <f aca="false">E234/E235</f>
        <v>0.398562017197186</v>
      </c>
      <c r="F236" s="125" t="n">
        <f aca="false">F234/F235</f>
        <v>0</v>
      </c>
      <c r="G236" s="121"/>
      <c r="H236" s="139"/>
    </row>
    <row r="237" customFormat="false" ht="15.75" hidden="false" customHeight="false" outlineLevel="0" collapsed="false">
      <c r="A237" s="129"/>
      <c r="B237" s="141" t="s">
        <v>262</v>
      </c>
      <c r="C237" s="132" t="n">
        <f aca="false">C65</f>
        <v>2475.45469850418</v>
      </c>
      <c r="D237" s="132" t="e">
        <f aca="false">#N/A</f>
        <v>#N/A</v>
      </c>
      <c r="E237" s="132" t="e">
        <f aca="false">#N/A</f>
        <v>#N/A</v>
      </c>
      <c r="F237" s="132" t="e">
        <f aca="false">#N/A</f>
        <v>#N/A</v>
      </c>
      <c r="G237" s="148"/>
      <c r="H237" s="152"/>
    </row>
    <row r="238" customFormat="false" ht="15.75" hidden="false" customHeight="false" outlineLevel="0" collapsed="false">
      <c r="A238" s="129"/>
      <c r="B238" s="141" t="s">
        <v>263</v>
      </c>
      <c r="C238" s="132" t="n">
        <f aca="false">C66</f>
        <v>2270.14968674048</v>
      </c>
      <c r="D238" s="132" t="e">
        <f aca="false">#N/A</f>
        <v>#N/A</v>
      </c>
      <c r="E238" s="132" t="e">
        <f aca="false">#N/A</f>
        <v>#N/A</v>
      </c>
      <c r="F238" s="132" t="e">
        <f aca="false">#N/A</f>
        <v>#N/A</v>
      </c>
      <c r="G238" s="153"/>
      <c r="H238" s="152"/>
    </row>
    <row r="239" customFormat="false" ht="15.75" hidden="false" customHeight="false" outlineLevel="0" collapsed="false">
      <c r="A239" s="129"/>
      <c r="B239" s="151" t="s">
        <v>264</v>
      </c>
      <c r="C239" s="131" t="n">
        <f aca="false">C237-C238</f>
        <v>205.3050117637</v>
      </c>
      <c r="D239" s="131" t="e">
        <f aca="false">D237-D238</f>
        <v>#N/A</v>
      </c>
      <c r="E239" s="131" t="e">
        <f aca="false">E237-E238</f>
        <v>#N/A</v>
      </c>
      <c r="F239" s="131" t="e">
        <f aca="false">F237-F238</f>
        <v>#N/A</v>
      </c>
      <c r="G239" s="121"/>
      <c r="H239" s="139"/>
    </row>
    <row r="240" customFormat="false" ht="15.75" hidden="false" customHeight="false" outlineLevel="0" collapsed="false">
      <c r="A240" s="129"/>
      <c r="B240" s="141" t="s">
        <v>265</v>
      </c>
      <c r="C240" s="132" t="n">
        <f aca="false">C146+C163+C167</f>
        <v>1939.00636768211</v>
      </c>
      <c r="D240" s="132" t="n">
        <f aca="false">D146+D163+D167</f>
        <v>1915.90903015586</v>
      </c>
      <c r="E240" s="132" t="n">
        <f aca="false">E146+E163+E167</f>
        <v>1948.25911867325</v>
      </c>
      <c r="F240" s="132" t="n">
        <f aca="false">F146+F163+F167</f>
        <v>2025.26924296128</v>
      </c>
      <c r="G240" s="121"/>
      <c r="H240" s="139"/>
    </row>
    <row r="241" customFormat="false" ht="15.75" hidden="false" customHeight="false" outlineLevel="0" collapsed="false">
      <c r="A241" s="129"/>
      <c r="B241" s="141" t="s">
        <v>266</v>
      </c>
      <c r="C241" s="132" t="n">
        <f aca="false">C152+C164+C170</f>
        <v>1966.68759837571</v>
      </c>
      <c r="D241" s="132" t="n">
        <f aca="false">D152+D164+D170</f>
        <v>1941.35378301112</v>
      </c>
      <c r="E241" s="132" t="n">
        <f aca="false">E152+E164+E170</f>
        <v>1950.04773993348</v>
      </c>
      <c r="F241" s="132" t="n">
        <f aca="false">F152+F164+F170</f>
        <v>2010.65575759495</v>
      </c>
      <c r="G241" s="121"/>
      <c r="H241" s="139"/>
    </row>
    <row r="242" customFormat="false" ht="15.75" hidden="false" customHeight="false" outlineLevel="0" collapsed="false">
      <c r="A242" s="129"/>
      <c r="B242" s="151" t="s">
        <v>264</v>
      </c>
      <c r="C242" s="131" t="n">
        <f aca="false">C240-C241</f>
        <v>-27.6812306935999</v>
      </c>
      <c r="D242" s="131" t="n">
        <f aca="false">D240-D241</f>
        <v>-25.4447528552603</v>
      </c>
      <c r="E242" s="131" t="n">
        <f aca="false">E240-E241</f>
        <v>-1.78862126022545</v>
      </c>
      <c r="F242" s="131" t="n">
        <f aca="false">F240-F241</f>
        <v>14.6134853663348</v>
      </c>
      <c r="G242" s="121"/>
      <c r="H242" s="139"/>
    </row>
    <row r="243" customFormat="false" ht="15.75" hidden="false" customHeight="false" outlineLevel="0" collapsed="false">
      <c r="A243" s="129"/>
      <c r="B243" s="151" t="s">
        <v>267</v>
      </c>
      <c r="C243" s="125" t="n">
        <f aca="false">C242-SUM(C227:C229)</f>
        <v>1.01039177025086E-011</v>
      </c>
      <c r="D243" s="125" t="n">
        <f aca="false">D242-SUM(D227:D229)</f>
        <v>2.72848410531878E-012</v>
      </c>
      <c r="E243" s="125" t="n">
        <f aca="false">E242-SUM(E227:E229)</f>
        <v>-4.2632564145606E-014</v>
      </c>
      <c r="F243" s="125" t="n">
        <f aca="false">F242-SUM(F227:F229)</f>
        <v>-2.20268248085631E-012</v>
      </c>
      <c r="G243" s="125"/>
      <c r="H243" s="139"/>
    </row>
    <row r="244" customFormat="false" ht="15.75" hidden="false" customHeight="false" outlineLevel="0" collapsed="false">
      <c r="A244" s="129"/>
      <c r="B244" s="151" t="s">
        <v>268</v>
      </c>
      <c r="C244" s="125" t="n">
        <f aca="false">C242-C239</f>
        <v>-232.9862424573</v>
      </c>
      <c r="D244" s="125" t="e">
        <f aca="false">D242-D239</f>
        <v>#N/A</v>
      </c>
      <c r="E244" s="125" t="e">
        <f aca="false">E242-E239</f>
        <v>#N/A</v>
      </c>
      <c r="F244" s="125" t="e">
        <f aca="false">F242-F239</f>
        <v>#N/A</v>
      </c>
      <c r="G244" s="125"/>
      <c r="H244" s="139"/>
    </row>
    <row r="245" customFormat="false" ht="15.75" hidden="false" customHeight="false" outlineLevel="0" collapsed="false">
      <c r="A245" s="129"/>
      <c r="B245" s="151"/>
      <c r="C245" s="151"/>
      <c r="D245" s="132"/>
      <c r="E245" s="132"/>
      <c r="F245" s="132"/>
      <c r="G245" s="121"/>
      <c r="H245" s="139"/>
    </row>
    <row r="246" customFormat="false" ht="15.75" hidden="false" customHeight="false" outlineLevel="0" collapsed="false">
      <c r="A246" s="129"/>
      <c r="B246" s="151" t="s">
        <v>269</v>
      </c>
      <c r="C246" s="151"/>
      <c r="D246" s="141"/>
      <c r="E246" s="141"/>
      <c r="F246" s="141"/>
      <c r="G246" s="121"/>
      <c r="H246" s="139"/>
    </row>
    <row r="247" customFormat="false" ht="15.75" hidden="false" customHeight="false" outlineLevel="0" collapsed="false">
      <c r="A247" s="129"/>
      <c r="B247" s="154" t="s">
        <v>228</v>
      </c>
      <c r="C247" s="123" t="n">
        <v>2016</v>
      </c>
      <c r="D247" s="123" t="n">
        <v>2017</v>
      </c>
      <c r="E247" s="123" t="n">
        <v>2018</v>
      </c>
      <c r="F247" s="123" t="n">
        <v>2019</v>
      </c>
      <c r="G247" s="123" t="s">
        <v>7</v>
      </c>
      <c r="H247" s="124" t="s">
        <v>229</v>
      </c>
    </row>
    <row r="248" customFormat="false" ht="17.25" hidden="false" customHeight="false" outlineLevel="0" collapsed="false">
      <c r="A248" s="129"/>
      <c r="B248" s="155" t="s">
        <v>270</v>
      </c>
      <c r="C248" s="156" t="n">
        <f aca="false">C220+C221-C260</f>
        <v>180.835640776181</v>
      </c>
      <c r="D248" s="156" t="n">
        <f aca="false">D220+D221-D222</f>
        <v>271.6898591589</v>
      </c>
      <c r="E248" s="156" t="n">
        <f aca="false">E220+E221-E222</f>
        <v>304.876509529832</v>
      </c>
      <c r="F248" s="156" t="n">
        <f aca="false">F220+F221-F222</f>
        <v>337.335150696153</v>
      </c>
      <c r="G248" s="148" t="n">
        <f aca="false">SUM(C248:F248)</f>
        <v>1094.73716016107</v>
      </c>
      <c r="H248" s="139"/>
    </row>
    <row r="249" customFormat="false" ht="15.75" hidden="false" customHeight="false" outlineLevel="0" collapsed="false">
      <c r="A249" s="129"/>
      <c r="B249" s="141" t="s">
        <v>271</v>
      </c>
      <c r="C249" s="132" t="n">
        <f aca="false">C220+C221-C260</f>
        <v>180.835640776181</v>
      </c>
      <c r="D249" s="132" t="n">
        <f aca="false">D220+0.75*D221</f>
        <v>265.878416859425</v>
      </c>
      <c r="E249" s="132" t="n">
        <f aca="false">E220+0.75*E221</f>
        <v>291.106363496878</v>
      </c>
      <c r="F249" s="132" t="n">
        <f aca="false">F220+0.75*F221</f>
        <v>315.299272941625</v>
      </c>
      <c r="G249" s="148" t="e">
        <f aca="false">#N/A</f>
        <v>#N/A</v>
      </c>
      <c r="H249" s="139"/>
    </row>
    <row r="250" customFormat="false" ht="17.25" hidden="false" customHeight="false" outlineLevel="0" collapsed="false">
      <c r="A250" s="129"/>
      <c r="B250" s="155" t="s">
        <v>272</v>
      </c>
      <c r="C250" s="156" t="n">
        <f aca="false">C224+C227-C260</f>
        <v>179.94732825139</v>
      </c>
      <c r="D250" s="156" t="n">
        <f aca="false">D224+D227-C222</f>
        <v>337.357978036127</v>
      </c>
      <c r="E250" s="156" t="n">
        <f aca="false">E224+E227-D222</f>
        <v>318.937814573907</v>
      </c>
      <c r="F250" s="156" t="n">
        <f aca="false">F224+F227-E222</f>
        <v>297.084842142238</v>
      </c>
      <c r="G250" s="148" t="e">
        <f aca="false">#N/A</f>
        <v>#N/A</v>
      </c>
      <c r="H250" s="139"/>
    </row>
    <row r="251" customFormat="false" ht="15.75" hidden="false" customHeight="false" outlineLevel="0" collapsed="false">
      <c r="A251" s="129"/>
      <c r="B251" s="141" t="s">
        <v>273</v>
      </c>
      <c r="C251" s="132" t="n">
        <f aca="false">C224+C227-C260</f>
        <v>179.94732825139</v>
      </c>
      <c r="D251" s="132" t="n">
        <f aca="false">D224+D227-C221*0.25</f>
        <v>337.671045892082</v>
      </c>
      <c r="E251" s="132" t="n">
        <f aca="false">E224+E227-D221*0.25</f>
        <v>313.126372274432</v>
      </c>
      <c r="F251" s="132" t="n">
        <f aca="false">F224+F227-E221*0.25</f>
        <v>283.314696109284</v>
      </c>
      <c r="G251" s="148" t="e">
        <f aca="false">#N/A</f>
        <v>#N/A</v>
      </c>
      <c r="H251" s="139"/>
    </row>
    <row r="252" customFormat="false" ht="15.75" hidden="false" customHeight="false" outlineLevel="0" collapsed="false">
      <c r="A252" s="129"/>
      <c r="B252" s="157" t="s">
        <v>274</v>
      </c>
      <c r="C252" s="158" t="n">
        <f aca="false">C250-C251</f>
        <v>0</v>
      </c>
      <c r="D252" s="158" t="n">
        <f aca="false">D250-D251</f>
        <v>-0.313067855954728</v>
      </c>
      <c r="E252" s="158" t="n">
        <f aca="false">E250-E251</f>
        <v>5.811442299475</v>
      </c>
      <c r="F252" s="158" t="n">
        <f aca="false">F250-F251</f>
        <v>13.770146032954</v>
      </c>
      <c r="G252" s="148" t="e">
        <f aca="false">#N/A</f>
        <v>#N/A</v>
      </c>
      <c r="H252" s="139"/>
    </row>
    <row r="253" customFormat="false" ht="17.25" hidden="false" customHeight="false" outlineLevel="0" collapsed="false">
      <c r="A253" s="129"/>
      <c r="B253" s="155" t="s">
        <v>275</v>
      </c>
      <c r="C253" s="156" t="n">
        <f aca="false">C224+C227-C260-(C230-C231)+(C232-C233)</f>
        <v>179.94732825139</v>
      </c>
      <c r="D253" s="156" t="n">
        <f aca="false">D224+D227-C222-(D230-D231)+(D232-D233)</f>
        <v>337.357978036127</v>
      </c>
      <c r="E253" s="156" t="n">
        <f aca="false">E224+E227-D222-(E230-E231)+(E232-E233)</f>
        <v>318.937814573907</v>
      </c>
      <c r="F253" s="156" t="n">
        <f aca="false">F224+F227-E222-(F230-F231)+(F232-F233)</f>
        <v>297.084842142238</v>
      </c>
      <c r="G253" s="148" t="e">
        <f aca="false">#N/A</f>
        <v>#N/A</v>
      </c>
      <c r="H253" s="139"/>
    </row>
    <row r="254" customFormat="false" ht="18.75" hidden="false" customHeight="false" outlineLevel="0" collapsed="false">
      <c r="A254" s="129"/>
      <c r="B254" s="159" t="s">
        <v>273</v>
      </c>
      <c r="C254" s="160" t="n">
        <f aca="false">C224+C227-C260-(C230-C231)+(C232-C233)</f>
        <v>179.94732825139</v>
      </c>
      <c r="D254" s="160" t="n">
        <f aca="false">D224+D227-0.25*C221-(D230-D231)+(D232-D233)</f>
        <v>337.671045892082</v>
      </c>
      <c r="E254" s="160" t="n">
        <f aca="false">E224+E227-0.25*D221-(E230-E231)+(E232-E233)</f>
        <v>313.126372274432</v>
      </c>
      <c r="F254" s="160" t="n">
        <f aca="false">F224+F227-0.25*E221-(F230-F231)+(F232-F233)</f>
        <v>283.314696109284</v>
      </c>
      <c r="G254" s="148" t="e">
        <f aca="false">#N/A</f>
        <v>#N/A</v>
      </c>
    </row>
    <row r="255" customFormat="false" ht="15.75" hidden="false" customHeight="false" outlineLevel="0" collapsed="false">
      <c r="A255" s="129"/>
      <c r="B255" s="157" t="s">
        <v>274</v>
      </c>
      <c r="C255" s="158" t="n">
        <f aca="false">C253-C250</f>
        <v>0</v>
      </c>
      <c r="D255" s="158" t="n">
        <f aca="false">D253-D250</f>
        <v>0</v>
      </c>
      <c r="E255" s="158" t="n">
        <f aca="false">E253-E250</f>
        <v>0</v>
      </c>
      <c r="F255" s="158" t="n">
        <f aca="false">F253-F250</f>
        <v>0</v>
      </c>
      <c r="G255" s="148" t="e">
        <f aca="false">#N/A</f>
        <v>#N/A</v>
      </c>
      <c r="H255" s="139"/>
    </row>
    <row r="256" customFormat="false" ht="17.25" hidden="false" customHeight="false" outlineLevel="0" collapsed="false">
      <c r="A256" s="119"/>
      <c r="B256" s="155" t="s">
        <v>276</v>
      </c>
      <c r="C256" s="156" t="n">
        <f aca="false">MAX(C253,C248)</f>
        <v>180.835640776181</v>
      </c>
      <c r="D256" s="156" t="n">
        <f aca="false">MAX(D253,D248)</f>
        <v>337.357978036127</v>
      </c>
      <c r="E256" s="156" t="n">
        <f aca="false">MAX(E253,E248)</f>
        <v>318.937814573907</v>
      </c>
      <c r="F256" s="156" t="n">
        <f aca="false">MAX(F253,F248)</f>
        <v>337.335150696153</v>
      </c>
      <c r="G256" s="148" t="e">
        <f aca="false">#N/A</f>
        <v>#N/A</v>
      </c>
      <c r="H256" s="139"/>
    </row>
    <row r="257" customFormat="false" ht="15.75" hidden="false" customHeight="false" outlineLevel="0" collapsed="false">
      <c r="A257" s="119"/>
      <c r="B257" s="141" t="s">
        <v>277</v>
      </c>
      <c r="C257" s="132" t="n">
        <f aca="false">MAX(C251,C249)</f>
        <v>180.835640776181</v>
      </c>
      <c r="D257" s="132" t="n">
        <f aca="false">MAX(D251,D249)</f>
        <v>337.671045892082</v>
      </c>
      <c r="E257" s="132" t="n">
        <f aca="false">MAX(E251,E249)</f>
        <v>313.126372274432</v>
      </c>
      <c r="F257" s="132" t="n">
        <f aca="false">MAX(F251,F249)</f>
        <v>315.299272941625</v>
      </c>
      <c r="G257" s="148" t="e">
        <f aca="false">#N/A</f>
        <v>#N/A</v>
      </c>
      <c r="H257" s="139"/>
    </row>
    <row r="258" customFormat="false" ht="15.75" hidden="false" customHeight="false" outlineLevel="0" collapsed="false">
      <c r="A258" s="119"/>
      <c r="B258" s="141"/>
      <c r="C258" s="132"/>
      <c r="D258" s="132"/>
      <c r="E258" s="132"/>
      <c r="F258" s="132"/>
      <c r="G258" s="148" t="e">
        <f aca="false">#N/A</f>
        <v>#N/A</v>
      </c>
      <c r="H258" s="122"/>
    </row>
    <row r="259" customFormat="false" ht="15.75" hidden="false" customHeight="false" outlineLevel="0" collapsed="false">
      <c r="A259" s="119"/>
      <c r="B259" s="151" t="s">
        <v>278</v>
      </c>
      <c r="C259" s="131" t="n">
        <f aca="false">MAX(0,3-C236)*C235</f>
        <v>347.088829739395</v>
      </c>
      <c r="D259" s="131" t="n">
        <f aca="false">MAX(0,3-D236)*D235</f>
        <v>606.36443556201</v>
      </c>
      <c r="E259" s="131" t="n">
        <f aca="false">MAX(0,3-E236)*E235</f>
        <v>776.720075160541</v>
      </c>
      <c r="F259" s="131" t="n">
        <f aca="false">MAX(0,3-F236)*F235</f>
        <v>999.494688867051</v>
      </c>
      <c r="G259" s="148" t="e">
        <f aca="false">#N/A</f>
        <v>#N/A</v>
      </c>
      <c r="H259" s="122"/>
    </row>
    <row r="260" customFormat="false" ht="15.75" hidden="false" customHeight="false" outlineLevel="0" collapsed="false">
      <c r="A260" s="119"/>
      <c r="B260" s="146" t="s">
        <v>279</v>
      </c>
      <c r="C260" s="146" t="n">
        <v>0</v>
      </c>
      <c r="D260" s="161"/>
      <c r="E260" s="141"/>
      <c r="F260" s="137"/>
      <c r="G260" s="137"/>
      <c r="H260" s="122"/>
    </row>
    <row r="261" customFormat="false" ht="15.75" hidden="false" customHeight="false" outlineLevel="0" collapsed="false">
      <c r="A261" s="119"/>
      <c r="B261" s="162" t="s">
        <v>280</v>
      </c>
      <c r="C261" s="163" t="s">
        <v>281</v>
      </c>
      <c r="D261" s="163"/>
      <c r="E261" s="137"/>
      <c r="F261" s="137"/>
      <c r="G261" s="137"/>
      <c r="H261" s="122"/>
    </row>
    <row r="262" customFormat="false" ht="15.75" hidden="false" customHeight="false" outlineLevel="0" collapsed="false">
      <c r="A262" s="119"/>
      <c r="B262" s="137"/>
      <c r="C262" s="137"/>
      <c r="D262" s="137"/>
      <c r="E262" s="137"/>
      <c r="F262" s="137"/>
      <c r="G262" s="137"/>
      <c r="H262" s="122"/>
    </row>
    <row r="263" customFormat="false" ht="15.75" hidden="false" customHeight="false" outlineLevel="0" collapsed="false">
      <c r="A263" s="119"/>
      <c r="B263" s="120" t="s">
        <v>282</v>
      </c>
      <c r="C263" s="120"/>
      <c r="D263" s="121"/>
      <c r="E263" s="121"/>
      <c r="F263" s="121"/>
      <c r="G263" s="121"/>
      <c r="H263" s="122"/>
    </row>
    <row r="264" customFormat="false" ht="15.75" hidden="false" customHeight="false" outlineLevel="0" collapsed="false">
      <c r="A264" s="119"/>
      <c r="B264" s="123" t="s">
        <v>228</v>
      </c>
      <c r="C264" s="123" t="n">
        <v>2016</v>
      </c>
      <c r="D264" s="123" t="n">
        <v>2017</v>
      </c>
      <c r="E264" s="123" t="n">
        <v>2018</v>
      </c>
      <c r="F264" s="123" t="n">
        <v>2019</v>
      </c>
      <c r="G264" s="123" t="s">
        <v>7</v>
      </c>
      <c r="H264" s="124" t="s">
        <v>229</v>
      </c>
    </row>
    <row r="265" customFormat="false" ht="45" hidden="false" customHeight="false" outlineLevel="0" collapsed="false">
      <c r="A265" s="119"/>
      <c r="B265" s="155" t="s">
        <v>283</v>
      </c>
      <c r="C265" s="164" t="n">
        <f aca="false">C75</f>
        <v>253.26511816</v>
      </c>
      <c r="D265" s="164" t="e">
        <f aca="false">#N/A</f>
        <v>#N/A</v>
      </c>
      <c r="E265" s="164" t="e">
        <f aca="false">#N/A</f>
        <v>#N/A</v>
      </c>
      <c r="F265" s="164" t="e">
        <f aca="false">#N/A</f>
        <v>#N/A</v>
      </c>
      <c r="G265" s="148" t="e">
        <f aca="false">SUM(C265:F265)</f>
        <v>#N/A</v>
      </c>
      <c r="H265" s="165" t="s">
        <v>284</v>
      </c>
    </row>
    <row r="266" customFormat="false" ht="15.75" hidden="false" customHeight="false" outlineLevel="0" collapsed="false">
      <c r="A266" s="119"/>
      <c r="B266" s="166" t="s">
        <v>285</v>
      </c>
      <c r="C266" s="167" t="n">
        <f aca="false">C76</f>
        <v>191.26511816</v>
      </c>
      <c r="D266" s="167" t="e">
        <f aca="false">#N/A</f>
        <v>#N/A</v>
      </c>
      <c r="E266" s="167" t="e">
        <f aca="false">#N/A</f>
        <v>#N/A</v>
      </c>
      <c r="F266" s="167" t="e">
        <f aca="false">#N/A</f>
        <v>#N/A</v>
      </c>
      <c r="G266" s="148" t="e">
        <f aca="false">SUM(C266:F266)</f>
        <v>#N/A</v>
      </c>
      <c r="H266" s="122"/>
    </row>
    <row r="267" customFormat="false" ht="15.75" hidden="false" customHeight="false" outlineLevel="0" collapsed="false">
      <c r="A267" s="119"/>
      <c r="B267" s="146" t="s">
        <v>286</v>
      </c>
      <c r="C267" s="168" t="n">
        <f aca="false">C86</f>
        <v>146.505179830508</v>
      </c>
      <c r="D267" s="168" t="n">
        <f aca="false">D86</f>
        <v>210.55183895</v>
      </c>
      <c r="E267" s="168" t="n">
        <f aca="false">E86</f>
        <v>202.793120567797</v>
      </c>
      <c r="F267" s="168" t="n">
        <f aca="false">F86</f>
        <v>117.847363402313</v>
      </c>
      <c r="G267" s="148" t="n">
        <f aca="false">SUM(C267:F267)</f>
        <v>677.697502750618</v>
      </c>
      <c r="H267" s="122"/>
    </row>
    <row r="268" customFormat="false" ht="15.75" hidden="false" customHeight="false" outlineLevel="0" collapsed="false">
      <c r="A268" s="119"/>
      <c r="B268" s="166" t="s">
        <v>287</v>
      </c>
      <c r="C268" s="167" t="n">
        <f aca="false">C94</f>
        <v>62</v>
      </c>
      <c r="D268" s="167" t="e">
        <f aca="false">#N/A</f>
        <v>#N/A</v>
      </c>
      <c r="E268" s="167" t="e">
        <f aca="false">#N/A</f>
        <v>#N/A</v>
      </c>
      <c r="F268" s="167" t="e">
        <f aca="false">#N/A</f>
        <v>#N/A</v>
      </c>
      <c r="G268" s="148" t="e">
        <f aca="false">SUM(C268:F268)</f>
        <v>#N/A</v>
      </c>
      <c r="H268" s="122"/>
    </row>
    <row r="269" customFormat="false" ht="15.75" hidden="false" customHeight="false" outlineLevel="0" collapsed="false">
      <c r="A269" s="119"/>
      <c r="B269" s="146" t="s">
        <v>288</v>
      </c>
      <c r="C269" s="167" t="n">
        <f aca="false">C95</f>
        <v>62</v>
      </c>
      <c r="D269" s="167" t="e">
        <f aca="false">#N/A</f>
        <v>#N/A</v>
      </c>
      <c r="E269" s="167" t="e">
        <f aca="false">#N/A</f>
        <v>#N/A</v>
      </c>
      <c r="F269" s="167" t="e">
        <f aca="false">#N/A</f>
        <v>#N/A</v>
      </c>
      <c r="G269" s="148" t="e">
        <f aca="false">SUM(C269:F269)</f>
        <v>#N/A</v>
      </c>
      <c r="H269" s="122"/>
    </row>
    <row r="270" customFormat="false" ht="15.75" hidden="false" customHeight="false" outlineLevel="0" collapsed="false">
      <c r="A270" s="119"/>
      <c r="B270" s="141" t="s">
        <v>289</v>
      </c>
      <c r="C270" s="169" t="n">
        <f aca="false">C266/C265</f>
        <v>0.75519723975241</v>
      </c>
      <c r="D270" s="169" t="e">
        <f aca="false">D266/D265</f>
        <v>#N/A</v>
      </c>
      <c r="E270" s="169" t="e">
        <f aca="false">E266/E265</f>
        <v>#N/A</v>
      </c>
      <c r="F270" s="169" t="e">
        <f aca="false">F266/F265</f>
        <v>#N/A</v>
      </c>
      <c r="G270" s="169" t="e">
        <f aca="false">G266/G265</f>
        <v>#N/A</v>
      </c>
      <c r="H270" s="122"/>
    </row>
    <row r="271" customFormat="false" ht="15.75" hidden="false" customHeight="false" outlineLevel="0" collapsed="false">
      <c r="A271" s="119"/>
      <c r="B271" s="141" t="s">
        <v>290</v>
      </c>
      <c r="C271" s="169" t="n">
        <f aca="false">C268/C265</f>
        <v>0.24480276024759</v>
      </c>
      <c r="D271" s="169" t="e">
        <f aca="false">D268/D265</f>
        <v>#N/A</v>
      </c>
      <c r="E271" s="169" t="e">
        <f aca="false">E268/E265</f>
        <v>#N/A</v>
      </c>
      <c r="F271" s="169" t="e">
        <f aca="false">F268/F265</f>
        <v>#N/A</v>
      </c>
      <c r="G271" s="169" t="e">
        <f aca="false">G268/G265</f>
        <v>#N/A</v>
      </c>
      <c r="H271" s="122"/>
    </row>
    <row r="272" customFormat="false" ht="15.75" hidden="false" customHeight="false" outlineLevel="0" collapsed="false">
      <c r="A272" s="119"/>
      <c r="B272" s="141"/>
      <c r="C272" s="121"/>
      <c r="D272" s="121"/>
      <c r="E272" s="121"/>
      <c r="F272" s="121"/>
      <c r="G272" s="170"/>
      <c r="H272" s="122"/>
    </row>
    <row r="273" customFormat="false" ht="45" hidden="false" customHeight="false" outlineLevel="0" collapsed="false">
      <c r="A273" s="119"/>
      <c r="B273" s="151" t="s">
        <v>291</v>
      </c>
      <c r="C273" s="171" t="n">
        <v>257.17</v>
      </c>
      <c r="D273" s="171" t="n">
        <v>222.11</v>
      </c>
      <c r="E273" s="171" t="n">
        <v>228.37</v>
      </c>
      <c r="F273" s="118"/>
      <c r="G273" s="172" t="n">
        <f aca="false">SUM(C273:E273)</f>
        <v>707.65</v>
      </c>
      <c r="H273" s="165" t="s">
        <v>292</v>
      </c>
    </row>
    <row r="274" customFormat="false" ht="15.75" hidden="false" customHeight="false" outlineLevel="0" collapsed="false">
      <c r="A274" s="119"/>
      <c r="B274" s="141" t="s">
        <v>293</v>
      </c>
      <c r="C274" s="173" t="n">
        <f aca="false">C265-C273</f>
        <v>-3.90488184000003</v>
      </c>
      <c r="D274" s="173" t="e">
        <f aca="false">D265-D273</f>
        <v>#N/A</v>
      </c>
      <c r="E274" s="173" t="e">
        <f aca="false">E265-E273</f>
        <v>#N/A</v>
      </c>
      <c r="F274" s="173"/>
      <c r="G274" s="172" t="e">
        <f aca="false">SUM(D274:F274)</f>
        <v>#N/A</v>
      </c>
      <c r="H274" s="122"/>
    </row>
    <row r="275" customFormat="false" ht="15.75" hidden="false" customHeight="false" outlineLevel="0" collapsed="false">
      <c r="A275" s="119"/>
      <c r="B275" s="141" t="s">
        <v>293</v>
      </c>
      <c r="C275" s="169" t="n">
        <f aca="false">C265/C273-1</f>
        <v>-0.0151840488392893</v>
      </c>
      <c r="D275" s="169" t="e">
        <f aca="false">D265/D273-1</f>
        <v>#N/A</v>
      </c>
      <c r="E275" s="169" t="e">
        <f aca="false">E265/E273-1</f>
        <v>#N/A</v>
      </c>
      <c r="F275" s="169"/>
      <c r="G275" s="174" t="e">
        <f aca="false">SUM(C265:E265)/SUM(C273:E273)</f>
        <v>#N/A</v>
      </c>
      <c r="H275" s="122"/>
    </row>
    <row r="276" customFormat="false" ht="15.75" hidden="false" customHeight="false" outlineLevel="0" collapsed="false">
      <c r="A276" s="119"/>
      <c r="B276" s="121"/>
      <c r="C276" s="175" t="n">
        <f aca="false">C269-C233</f>
        <v>0</v>
      </c>
      <c r="D276" s="175" t="e">
        <f aca="false">D269-D233</f>
        <v>#N/A</v>
      </c>
      <c r="E276" s="175" t="e">
        <f aca="false">E269-E233</f>
        <v>#N/A</v>
      </c>
      <c r="F276" s="175" t="e">
        <f aca="false">F269-F233</f>
        <v>#N/A</v>
      </c>
      <c r="G276" s="121"/>
      <c r="H276" s="122"/>
    </row>
    <row r="277" customFormat="false" ht="47.25" hidden="false" customHeight="false" outlineLevel="0" collapsed="false">
      <c r="A277" s="119"/>
      <c r="B277" s="176" t="s">
        <v>294</v>
      </c>
      <c r="C277" s="175" t="n">
        <f aca="false">C267-C248</f>
        <v>-34.3304609456731</v>
      </c>
      <c r="D277" s="175" t="n">
        <f aca="false">D267-D248</f>
        <v>-61.1380202089001</v>
      </c>
      <c r="E277" s="175" t="n">
        <f aca="false">E267-E248</f>
        <v>-102.083388962035</v>
      </c>
      <c r="F277" s="175" t="n">
        <f aca="false">F267-F248</f>
        <v>-219.48778729384</v>
      </c>
      <c r="G277" s="121"/>
      <c r="H277" s="177" t="s">
        <v>295</v>
      </c>
    </row>
    <row r="278" customFormat="false" ht="15.75" hidden="false" customHeight="false" outlineLevel="0" collapsed="false">
      <c r="A278" s="178"/>
      <c r="B278" s="141" t="s">
        <v>296</v>
      </c>
      <c r="C278" s="132" t="n">
        <f aca="false">C267-C220</f>
        <v>-35.582732369492</v>
      </c>
      <c r="D278" s="132" t="n">
        <f aca="false">D267-D220</f>
        <v>-37.892251011</v>
      </c>
      <c r="E278" s="132" t="n">
        <f aca="false">E267-E220</f>
        <v>-46.305431436203</v>
      </c>
      <c r="F278" s="132" t="n">
        <f aca="false">F267-F220</f>
        <v>-129.663963214887</v>
      </c>
      <c r="G278" s="121"/>
      <c r="H278" s="122"/>
    </row>
    <row r="279" customFormat="false" ht="270" hidden="false" customHeight="false" outlineLevel="0" collapsed="false">
      <c r="A279" s="178"/>
      <c r="B279" s="176" t="s">
        <v>297</v>
      </c>
      <c r="C279" s="175" t="n">
        <f aca="false">C266-C254</f>
        <v>11.3177899086104</v>
      </c>
      <c r="D279" s="175" t="e">
        <f aca="false">D266-D254</f>
        <v>#N/A</v>
      </c>
      <c r="E279" s="175" t="e">
        <f aca="false">E266-E254</f>
        <v>#N/A</v>
      </c>
      <c r="F279" s="175" t="e">
        <f aca="false">F266-F254</f>
        <v>#N/A</v>
      </c>
      <c r="G279" s="121"/>
      <c r="H279" s="139" t="s">
        <v>298</v>
      </c>
      <c r="I279" s="100"/>
    </row>
    <row r="280" customFormat="false" ht="31.5" hidden="false" customHeight="false" outlineLevel="0" collapsed="false">
      <c r="A280" s="178"/>
      <c r="B280" s="176" t="s">
        <v>299</v>
      </c>
      <c r="C280" s="175" t="n">
        <f aca="false">C266-C256</f>
        <v>10.4294773838189</v>
      </c>
      <c r="D280" s="175" t="e">
        <f aca="false">D266-D256</f>
        <v>#N/A</v>
      </c>
      <c r="E280" s="175" t="e">
        <f aca="false">E266-E256</f>
        <v>#N/A</v>
      </c>
      <c r="F280" s="175" t="e">
        <f aca="false">F266-F256</f>
        <v>#N/A</v>
      </c>
      <c r="G280" s="121"/>
      <c r="H280" s="122"/>
    </row>
    <row r="281" customFormat="false" ht="15.75" hidden="false" customHeight="false" outlineLevel="0" collapsed="false">
      <c r="A281" s="178"/>
      <c r="B281" s="121"/>
      <c r="C281" s="121"/>
      <c r="D281" s="121"/>
      <c r="E281" s="121"/>
      <c r="F281" s="121"/>
      <c r="G281" s="121"/>
      <c r="H281" s="122"/>
    </row>
    <row r="282" customFormat="false" ht="15.75" hidden="false" customHeight="false" outlineLevel="0" collapsed="false">
      <c r="A282" s="178"/>
      <c r="B282" s="122"/>
      <c r="C282" s="122"/>
      <c r="D282" s="122"/>
      <c r="E282" s="122"/>
      <c r="F282" s="122"/>
      <c r="G282" s="122"/>
      <c r="H282" s="122"/>
    </row>
    <row r="283" customFormat="false" ht="15.75" hidden="false" customHeight="false" outlineLevel="0" collapsed="false">
      <c r="A283" s="178"/>
      <c r="B283" s="121"/>
      <c r="C283" s="121"/>
      <c r="D283" s="121"/>
      <c r="E283" s="121"/>
      <c r="F283" s="121"/>
      <c r="G283" s="121"/>
      <c r="H283" s="122"/>
    </row>
    <row r="284" customFormat="false" ht="15.75" hidden="false" customHeight="false" outlineLevel="0" collapsed="false">
      <c r="A284" s="178"/>
      <c r="B284" s="120" t="s">
        <v>300</v>
      </c>
      <c r="C284" s="120"/>
      <c r="D284" s="121"/>
      <c r="E284" s="121"/>
      <c r="F284" s="121"/>
      <c r="G284" s="121"/>
      <c r="H284" s="122"/>
    </row>
    <row r="285" customFormat="false" ht="15.75" hidden="false" customHeight="false" outlineLevel="0" collapsed="false">
      <c r="A285" s="178"/>
      <c r="B285" s="123"/>
      <c r="C285" s="123" t="n">
        <v>2016</v>
      </c>
      <c r="D285" s="123" t="n">
        <v>2017</v>
      </c>
      <c r="E285" s="123" t="n">
        <v>2018</v>
      </c>
      <c r="F285" s="123" t="n">
        <v>2019</v>
      </c>
      <c r="G285" s="123" t="s">
        <v>7</v>
      </c>
      <c r="H285" s="124" t="s">
        <v>229</v>
      </c>
    </row>
    <row r="286" customFormat="false" ht="15.75" hidden="false" customHeight="true" outlineLevel="0" collapsed="false">
      <c r="A286" s="178"/>
      <c r="B286" s="121" t="s">
        <v>301</v>
      </c>
      <c r="C286" s="121"/>
      <c r="D286" s="179" t="n">
        <f aca="false">D4/C4-1</f>
        <v>0.0693030686371075</v>
      </c>
      <c r="E286" s="179" t="n">
        <f aca="false">E4/D4-1</f>
        <v>0.00786667988508905</v>
      </c>
      <c r="F286" s="179" t="n">
        <f aca="false">F4/E4-1</f>
        <v>0.0402545115625059</v>
      </c>
      <c r="G286" s="121"/>
      <c r="H286" s="180" t="s">
        <v>302</v>
      </c>
    </row>
    <row r="287" customFormat="false" ht="15.75" hidden="false" customHeight="false" outlineLevel="0" collapsed="false">
      <c r="A287" s="178"/>
      <c r="B287" s="121" t="s">
        <v>303</v>
      </c>
      <c r="C287" s="121"/>
      <c r="D287" s="179" t="e">
        <f aca="false">#N/A</f>
        <v>#N/A</v>
      </c>
      <c r="E287" s="179" t="e">
        <f aca="false">#N/A</f>
        <v>#N/A</v>
      </c>
      <c r="F287" s="179" t="e">
        <f aca="false">#N/A</f>
        <v>#N/A</v>
      </c>
      <c r="G287" s="121"/>
      <c r="H287" s="180"/>
    </row>
    <row r="288" customFormat="false" ht="15.75" hidden="false" customHeight="false" outlineLevel="0" collapsed="false">
      <c r="A288" s="178"/>
      <c r="B288" s="121" t="s">
        <v>304</v>
      </c>
      <c r="C288" s="121"/>
      <c r="D288" s="179" t="e">
        <f aca="false">#N/A</f>
        <v>#N/A</v>
      </c>
      <c r="E288" s="179" t="e">
        <f aca="false">#N/A</f>
        <v>#N/A</v>
      </c>
      <c r="F288" s="179" t="e">
        <f aca="false">#N/A</f>
        <v>#N/A</v>
      </c>
      <c r="G288" s="121"/>
      <c r="H288" s="180"/>
    </row>
    <row r="289" customFormat="false" ht="15.75" hidden="false" customHeight="false" outlineLevel="0" collapsed="false">
      <c r="A289" s="178"/>
      <c r="B289" s="181" t="s">
        <v>305</v>
      </c>
      <c r="C289" s="121"/>
      <c r="D289" s="179" t="n">
        <f aca="false">D13/C13-1</f>
        <v>0.0907120824358201</v>
      </c>
      <c r="E289" s="179" t="n">
        <f aca="false">E13/D13-1</f>
        <v>0.0819711721216285</v>
      </c>
      <c r="F289" s="179" t="n">
        <f aca="false">F13/E13-1</f>
        <v>0.0810326464568185</v>
      </c>
      <c r="G289" s="121"/>
      <c r="H289" s="180"/>
    </row>
    <row r="290" customFormat="false" ht="15.75" hidden="false" customHeight="false" outlineLevel="0" collapsed="false">
      <c r="A290" s="178"/>
      <c r="B290" s="181" t="s">
        <v>19</v>
      </c>
      <c r="C290" s="121"/>
      <c r="D290" s="179" t="n">
        <f aca="false">D11/C11-1</f>
        <v>0.0341221700764227</v>
      </c>
      <c r="E290" s="179" t="n">
        <f aca="false">E11/D11-1</f>
        <v>0.0341467668274433</v>
      </c>
      <c r="F290" s="179" t="n">
        <f aca="false">F11/E11-1</f>
        <v>0.0370115189718623</v>
      </c>
      <c r="G290" s="121"/>
      <c r="H290" s="180"/>
    </row>
    <row r="291" customFormat="false" ht="15.75" hidden="false" customHeight="false" outlineLevel="0" collapsed="false">
      <c r="A291" s="178"/>
      <c r="B291" s="121" t="s">
        <v>306</v>
      </c>
      <c r="C291" s="121"/>
      <c r="D291" s="179" t="n">
        <f aca="false">D14/C14-1</f>
        <v>0.0380000000000011</v>
      </c>
      <c r="E291" s="179" t="n">
        <f aca="false">E14/D14-1</f>
        <v>0.0450000000000002</v>
      </c>
      <c r="F291" s="179" t="n">
        <f aca="false">F14/E14-1</f>
        <v>0.0549999999999991</v>
      </c>
      <c r="G291" s="121"/>
      <c r="H291" s="180"/>
    </row>
    <row r="292" customFormat="false" ht="15.75" hidden="false" customHeight="false" outlineLevel="0" collapsed="false">
      <c r="A292" s="178"/>
      <c r="B292" s="141" t="s">
        <v>307</v>
      </c>
      <c r="C292" s="182" t="n">
        <f aca="false">C40/C4</f>
        <v>0.0293435281187184</v>
      </c>
      <c r="D292" s="182" t="n">
        <f aca="false">D40/D4</f>
        <v>0.0158415886306011</v>
      </c>
      <c r="E292" s="182" t="n">
        <f aca="false">E40/E4</f>
        <v>0.0132150030570098</v>
      </c>
      <c r="F292" s="182" t="n">
        <f aca="false">F40/F4</f>
        <v>0.0298647969212355</v>
      </c>
      <c r="G292" s="121"/>
      <c r="H292" s="183"/>
    </row>
    <row r="293" customFormat="false" ht="63" hidden="false" customHeight="false" outlineLevel="0" collapsed="false">
      <c r="A293" s="178"/>
      <c r="B293" s="141"/>
      <c r="C293" s="141"/>
      <c r="D293" s="184"/>
      <c r="E293" s="184"/>
      <c r="F293" s="184"/>
      <c r="G293" s="121"/>
      <c r="H293" s="185" t="s">
        <v>308</v>
      </c>
    </row>
    <row r="294" customFormat="false" ht="15.75" hidden="false" customHeight="false" outlineLevel="0" collapsed="false">
      <c r="A294" s="178"/>
      <c r="B294" s="121"/>
      <c r="C294" s="121"/>
      <c r="D294" s="121"/>
      <c r="E294" s="121"/>
      <c r="F294" s="121"/>
      <c r="G294" s="121"/>
      <c r="H294" s="186"/>
    </row>
  </sheetData>
  <mergeCells count="6">
    <mergeCell ref="A1:G1"/>
    <mergeCell ref="A72:G73"/>
    <mergeCell ref="A122:G123"/>
    <mergeCell ref="H198:H199"/>
    <mergeCell ref="H204:H207"/>
    <mergeCell ref="H286:H291"/>
  </mergeCells>
  <conditionalFormatting sqref="C243:G244">
    <cfRule type="cellIs" priority="2" operator="lessThan" aboveAverage="0" equalAverage="0" bottom="0" percent="0" rank="0" text="" dxfId="0">
      <formula>0</formula>
    </cfRule>
    <cfRule type="cellIs" priority="3" operator="greaterThan" aboveAverage="0" equalAverage="0" bottom="0" percent="0" rank="0" text="" dxfId="1">
      <formula>0</formula>
    </cfRule>
  </conditionalFormatting>
  <conditionalFormatting sqref="D286:F291">
    <cfRule type="dataBar" priority="4">
      <dataBar showValue="1" minLength="10" maxLength="90">
        <cfvo type="min" val="0"/>
        <cfvo type="max" val="0"/>
        <color rgb="FF008AEF"/>
      </dataBar>
      <extLst>
        <ext xmlns:x14="http://schemas.microsoft.com/office/spreadsheetml/2009/9/main" uri="{B025F937-C7B1-47D3-B67F-A62EFF666E3E}">
          <x14:id>{6E29394D-8420-43A3-8B7D-9F8934E4ECA7}</x14:id>
        </ext>
      </extLst>
    </cfRule>
  </conditionalFormatting>
  <conditionalFormatting sqref="C292:F292">
    <cfRule type="colorScale" priority="5">
      <colorScale>
        <cfvo type="min" val="0"/>
        <cfvo type="max" val="0"/>
        <color rgb="FF63BE7B"/>
        <color rgb="FFFFEF9C"/>
      </colorScale>
    </cfRule>
  </conditionalFormatting>
  <conditionalFormatting sqref="C236:F236">
    <cfRule type="colorScale" priority="6">
      <colorScale>
        <cfvo type="min" val="0"/>
        <cfvo type="max" val="0"/>
        <color rgb="FFFFEF9C"/>
        <color rgb="FFFF7128"/>
      </colorScale>
    </cfRule>
    <cfRule type="colorScale" priority="7">
      <colorScale>
        <cfvo type="min" val="0"/>
        <cfvo type="percentile" val="50"/>
        <cfvo type="max" val="0"/>
        <color rgb="FFF8696B"/>
        <color rgb="FFFFEB84"/>
        <color rgb="FF5A8AC6"/>
      </colorScale>
    </cfRule>
  </conditionalFormatting>
  <conditionalFormatting sqref="D292:F293 C292">
    <cfRule type="colorScale" priority="8">
      <colorScale>
        <cfvo type="min" val="0"/>
        <cfvo type="percentile" val="50"/>
        <cfvo type="max" val="0"/>
        <color rgb="FF63BE7B"/>
        <color rgb="FFFFEB84"/>
        <color rgb="FFF8696B"/>
      </colorScale>
    </cfRule>
  </conditionalFormatting>
  <conditionalFormatting sqref="C270:G271">
    <cfRule type="dataBar" priority="9">
      <dataBar showValue="1" minLength="10" maxLength="90">
        <cfvo type="min" val="0"/>
        <cfvo type="max" val="0"/>
        <color rgb="FFFFB628"/>
      </dataBar>
      <extLst>
        <ext xmlns:x14="http://schemas.microsoft.com/office/spreadsheetml/2009/9/main" uri="{B025F937-C7B1-47D3-B67F-A62EFF666E3E}">
          <x14:id>{9C221F18-1059-4890-927D-E68DBB3F5533}</x14:id>
        </ext>
      </extLst>
    </cfRule>
  </conditionalFormatting>
  <conditionalFormatting sqref="C279:F280 C276:F277">
    <cfRule type="cellIs" priority="10" operator="lessThan" aboveAverage="0" equalAverage="0" bottom="0" percent="0" rank="0" text="" dxfId="2">
      <formula>0</formula>
    </cfRule>
  </conditionalFormatting>
  <conditionalFormatting sqref="C259:F259">
    <cfRule type="cellIs" priority="11" operator="greaterThan" aboveAverage="0" equalAverage="0" bottom="0" percent="0" rank="0" text="" dxfId="3">
      <formula>0</formula>
    </cfRule>
  </conditionalFormatting>
  <conditionalFormatting sqref="C223:G223">
    <cfRule type="cellIs" priority="12" operator="greaterThan" aboveAverage="0" equalAverage="0" bottom="0" percent="0" rank="0" text="" dxfId="4">
      <formula>0.25</formula>
    </cfRule>
    <cfRule type="cellIs" priority="13" operator="lessThan" aboveAverage="0" equalAverage="0" bottom="0" percent="0" rank="0" text="" dxfId="5">
      <formula>0.25</formula>
    </cfRule>
  </conditionalFormatting>
  <conditionalFormatting sqref="C191:G192 H200 D245:F245 C226:G226 C255:F255 G196:G200 C252:F252 C197:F200 C204:G210 C214:G216">
    <cfRule type="cellIs" priority="14" operator="lessThan" aboveAverage="0" equalAverage="0" bottom="0" percent="0" rank="0" text="" dxfId="6">
      <formula>0</formula>
    </cfRule>
    <cfRule type="cellIs" priority="15" operator="greaterThan" aboveAverage="0" equalAverage="0" bottom="0" percent="0" rank="0" text="" dxfId="7">
      <formula>0</formula>
    </cfRule>
  </conditionalFormatting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6E29394D-8420-43A3-8B7D-9F8934E4ECA7}">
            <x14:dataBar minLength="10" maxLength="90" axisPosition="none" gradient="true">
              <x14:cfvo type="min"/>
              <x14:cfvo type="max"/>
              <x14:negativeFillColor rgb="FF008AEF"/>
              <x14:axisColor rgb="FF000000"/>
            </x14:dataBar>
          </x14:cfRule>
          <xm:sqref>D286:F291</xm:sqref>
        </x14:conditionalFormatting>
        <x14:conditionalFormatting xmlns:xm="http://schemas.microsoft.com/office/excel/2006/main">
          <x14:cfRule type="dataBar" id="{9C221F18-1059-4890-927D-E68DBB3F5533}">
            <x14:dataBar minLength="10" maxLength="90" axisPosition="none" gradient="true">
              <x14:cfvo type="min"/>
              <x14:cfvo type="max"/>
              <x14:negativeFillColor rgb="FFFFB628"/>
              <x14:axisColor rgb="FF000000"/>
            </x14:dataBar>
          </x14:cfRule>
          <xm:sqref>C270:G271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H1048576"/>
  <sheetViews>
    <sheetView showFormulas="false" showGridLines="true" showRowColHeaders="true" showZeros="true" rightToLeft="false" tabSelected="true" showOutlineSymbols="true" defaultGridColor="true" view="pageBreakPreview" topLeftCell="A1" colorId="64" zoomScale="85" zoomScaleNormal="80" zoomScalePageLayoutView="85" workbookViewId="0">
      <selection pane="topLeft" activeCell="N12" activeCellId="0" sqref="N12"/>
    </sheetView>
  </sheetViews>
  <sheetFormatPr defaultColWidth="10.2890625" defaultRowHeight="15" zeroHeight="false" outlineLevelRow="0" outlineLevelCol="0"/>
  <cols>
    <col collapsed="false" customWidth="true" hidden="false" outlineLevel="0" max="1" min="1" style="187" width="10.14"/>
    <col collapsed="false" customWidth="true" hidden="false" outlineLevel="0" max="2" min="2" style="188" width="76.14"/>
    <col collapsed="false" customWidth="true" hidden="false" outlineLevel="0" max="3" min="3" style="189" width="13.29"/>
    <col collapsed="false" customWidth="true" hidden="false" outlineLevel="0" max="4" min="4" style="190" width="8.87"/>
    <col collapsed="false" customWidth="true" hidden="false" outlineLevel="0" max="5" min="5" style="190" width="9.04"/>
    <col collapsed="false" customWidth="true" hidden="false" outlineLevel="0" max="6" min="6" style="190" width="10.14"/>
    <col collapsed="false" customWidth="true" hidden="false" outlineLevel="0" max="7" min="7" style="190" width="11.61"/>
    <col collapsed="false" customWidth="true" hidden="false" outlineLevel="0" max="8" min="8" style="190" width="12.57"/>
    <col collapsed="false" customWidth="false" hidden="false" outlineLevel="0" max="16384" min="9" style="190" width="10.29"/>
  </cols>
  <sheetData>
    <row r="1" customFormat="false" ht="16.5" hidden="false" customHeight="true" outlineLevel="0" collapsed="false">
      <c r="A1" s="191"/>
      <c r="B1" s="192"/>
      <c r="C1" s="193"/>
      <c r="D1" s="194"/>
      <c r="E1" s="195"/>
      <c r="F1" s="194"/>
      <c r="G1" s="194"/>
      <c r="H1" s="196" t="s">
        <v>309</v>
      </c>
    </row>
    <row r="2" customFormat="false" ht="18.75" hidden="false" customHeight="true" outlineLevel="0" collapsed="false">
      <c r="A2" s="191"/>
      <c r="B2" s="192"/>
      <c r="C2" s="193"/>
      <c r="D2" s="194"/>
      <c r="E2" s="195"/>
      <c r="F2" s="194"/>
      <c r="G2" s="194"/>
      <c r="H2" s="196" t="s">
        <v>310</v>
      </c>
    </row>
    <row r="3" customFormat="false" ht="16.5" hidden="false" customHeight="true" outlineLevel="0" collapsed="false">
      <c r="A3" s="191"/>
      <c r="B3" s="192"/>
      <c r="C3" s="193"/>
      <c r="D3" s="194"/>
      <c r="E3" s="195"/>
      <c r="F3" s="194"/>
      <c r="G3" s="194"/>
      <c r="H3" s="196" t="s">
        <v>311</v>
      </c>
    </row>
    <row r="4" customFormat="false" ht="15" hidden="false" customHeight="true" outlineLevel="0" collapsed="false">
      <c r="A4" s="197" t="s">
        <v>312</v>
      </c>
      <c r="B4" s="197"/>
      <c r="C4" s="197"/>
      <c r="D4" s="197"/>
      <c r="E4" s="197"/>
      <c r="F4" s="197"/>
      <c r="G4" s="197"/>
      <c r="H4" s="197"/>
    </row>
    <row r="5" customFormat="false" ht="15" hidden="false" customHeight="true" outlineLevel="0" collapsed="false">
      <c r="A5" s="197" t="s">
        <v>313</v>
      </c>
      <c r="B5" s="197"/>
      <c r="C5" s="197"/>
      <c r="D5" s="197"/>
      <c r="E5" s="197"/>
      <c r="F5" s="197"/>
      <c r="G5" s="197"/>
      <c r="H5" s="197"/>
    </row>
    <row r="6" customFormat="false" ht="15.75" hidden="false" customHeight="true" outlineLevel="0" collapsed="false">
      <c r="A6" s="197" t="s">
        <v>314</v>
      </c>
      <c r="B6" s="197"/>
      <c r="C6" s="197"/>
      <c r="D6" s="197"/>
      <c r="E6" s="197"/>
      <c r="F6" s="197"/>
      <c r="G6" s="197"/>
      <c r="H6" s="197"/>
    </row>
    <row r="7" customFormat="false" ht="12.8" hidden="false" customHeight="false" outlineLevel="0" collapsed="false">
      <c r="A7" s="197" t="s">
        <v>315</v>
      </c>
      <c r="B7" s="197"/>
      <c r="C7" s="197"/>
      <c r="D7" s="197"/>
      <c r="E7" s="197"/>
      <c r="F7" s="197"/>
      <c r="G7" s="197"/>
      <c r="H7" s="197"/>
    </row>
    <row r="8" customFormat="false" ht="18" hidden="false" customHeight="true" outlineLevel="0" collapsed="false">
      <c r="A8" s="197" t="s">
        <v>316</v>
      </c>
      <c r="B8" s="197"/>
      <c r="C8" s="197"/>
      <c r="D8" s="197"/>
      <c r="E8" s="197"/>
      <c r="F8" s="197"/>
      <c r="G8" s="197"/>
      <c r="H8" s="197"/>
    </row>
    <row r="9" customFormat="false" ht="12.8" hidden="false" customHeight="true" outlineLevel="0" collapsed="false">
      <c r="A9" s="198" t="s">
        <v>317</v>
      </c>
      <c r="B9" s="198"/>
      <c r="C9" s="198"/>
      <c r="D9" s="198"/>
      <c r="E9" s="198"/>
      <c r="F9" s="198"/>
      <c r="G9" s="198"/>
      <c r="H9" s="198"/>
    </row>
    <row r="10" customFormat="false" ht="12.8" hidden="false" customHeight="false" outlineLevel="0" collapsed="false">
      <c r="A10" s="194"/>
      <c r="B10" s="194"/>
      <c r="C10" s="194"/>
      <c r="D10" s="194"/>
      <c r="E10" s="194"/>
      <c r="F10" s="194"/>
      <c r="G10" s="194"/>
      <c r="H10" s="194"/>
    </row>
    <row r="11" customFormat="false" ht="18.75" hidden="false" customHeight="true" outlineLevel="0" collapsed="false">
      <c r="A11" s="199" t="s">
        <v>318</v>
      </c>
      <c r="B11" s="199"/>
      <c r="C11" s="199"/>
      <c r="D11" s="199"/>
      <c r="E11" s="199"/>
      <c r="F11" s="193"/>
      <c r="G11" s="193"/>
      <c r="H11" s="194"/>
    </row>
    <row r="12" customFormat="false" ht="35.25" hidden="false" customHeight="true" outlineLevel="0" collapsed="false">
      <c r="A12" s="200" t="s">
        <v>1</v>
      </c>
      <c r="B12" s="201" t="s">
        <v>319</v>
      </c>
      <c r="C12" s="201" t="s">
        <v>320</v>
      </c>
      <c r="D12" s="201" t="n">
        <v>2024</v>
      </c>
      <c r="E12" s="201"/>
      <c r="F12" s="201"/>
      <c r="G12" s="201"/>
      <c r="H12" s="202" t="s">
        <v>321</v>
      </c>
    </row>
    <row r="13" customFormat="false" ht="64.5" hidden="false" customHeight="true" outlineLevel="0" collapsed="false">
      <c r="A13" s="200"/>
      <c r="B13" s="201"/>
      <c r="C13" s="201"/>
      <c r="D13" s="201" t="s">
        <v>322</v>
      </c>
      <c r="E13" s="201" t="s">
        <v>323</v>
      </c>
      <c r="F13" s="201" t="s">
        <v>324</v>
      </c>
      <c r="G13" s="201" t="s">
        <v>325</v>
      </c>
      <c r="H13" s="202"/>
    </row>
    <row r="14" customFormat="false" ht="12.8" hidden="false" customHeight="false" outlineLevel="0" collapsed="false">
      <c r="A14" s="203" t="n">
        <v>1</v>
      </c>
      <c r="B14" s="204" t="n">
        <v>2</v>
      </c>
      <c r="C14" s="204" t="n">
        <v>3</v>
      </c>
      <c r="D14" s="203" t="s">
        <v>326</v>
      </c>
      <c r="E14" s="204" t="n">
        <v>5</v>
      </c>
      <c r="F14" s="204" t="n">
        <v>6</v>
      </c>
      <c r="G14" s="204" t="n">
        <v>7</v>
      </c>
      <c r="H14" s="204" t="n">
        <v>8</v>
      </c>
    </row>
    <row r="15" customFormat="false" ht="12.8" hidden="false" customHeight="false" outlineLevel="0" collapsed="false">
      <c r="A15" s="205" t="s">
        <v>327</v>
      </c>
      <c r="B15" s="205"/>
      <c r="C15" s="205"/>
      <c r="D15" s="205"/>
      <c r="E15" s="205"/>
      <c r="F15" s="205"/>
      <c r="G15" s="205"/>
      <c r="H15" s="205"/>
    </row>
    <row r="16" customFormat="false" ht="12.8" hidden="false" customHeight="false" outlineLevel="0" collapsed="false">
      <c r="A16" s="206" t="s">
        <v>328</v>
      </c>
      <c r="B16" s="207" t="s">
        <v>329</v>
      </c>
      <c r="C16" s="208" t="s">
        <v>330</v>
      </c>
      <c r="D16" s="209" t="n">
        <v>4617.21504</v>
      </c>
      <c r="E16" s="209" t="n">
        <v>3442.958</v>
      </c>
      <c r="F16" s="209" t="n">
        <v>-1174.25704</v>
      </c>
      <c r="G16" s="209" t="n">
        <v>-25.432149679561</v>
      </c>
      <c r="H16" s="210"/>
    </row>
    <row r="17" customFormat="false" ht="12.8" hidden="false" customHeight="false" outlineLevel="0" collapsed="false">
      <c r="A17" s="206" t="s">
        <v>110</v>
      </c>
      <c r="B17" s="211" t="s">
        <v>331</v>
      </c>
      <c r="C17" s="208" t="s">
        <v>330</v>
      </c>
      <c r="D17" s="212"/>
      <c r="E17" s="213"/>
      <c r="F17" s="213"/>
      <c r="G17" s="213"/>
      <c r="H17" s="210"/>
    </row>
    <row r="18" customFormat="false" ht="24.55" hidden="false" customHeight="false" outlineLevel="0" collapsed="false">
      <c r="A18" s="206" t="s">
        <v>112</v>
      </c>
      <c r="B18" s="214" t="s">
        <v>332</v>
      </c>
      <c r="C18" s="208" t="s">
        <v>330</v>
      </c>
      <c r="D18" s="212"/>
      <c r="E18" s="213"/>
      <c r="F18" s="213"/>
      <c r="G18" s="213"/>
      <c r="H18" s="210"/>
    </row>
    <row r="19" customFormat="false" ht="24.55" hidden="false" customHeight="false" outlineLevel="0" collapsed="false">
      <c r="A19" s="206" t="s">
        <v>114</v>
      </c>
      <c r="B19" s="214" t="s">
        <v>333</v>
      </c>
      <c r="C19" s="208" t="s">
        <v>330</v>
      </c>
      <c r="D19" s="212"/>
      <c r="E19" s="213"/>
      <c r="F19" s="213"/>
      <c r="G19" s="213"/>
      <c r="H19" s="210"/>
    </row>
    <row r="20" customFormat="false" ht="24.55" hidden="false" customHeight="false" outlineLevel="0" collapsed="false">
      <c r="A20" s="206" t="s">
        <v>116</v>
      </c>
      <c r="B20" s="214" t="s">
        <v>334</v>
      </c>
      <c r="C20" s="208" t="s">
        <v>330</v>
      </c>
      <c r="D20" s="212"/>
      <c r="E20" s="213"/>
      <c r="F20" s="213"/>
      <c r="G20" s="213"/>
      <c r="H20" s="210"/>
    </row>
    <row r="21" customFormat="false" ht="12.8" hidden="false" customHeight="false" outlineLevel="0" collapsed="false">
      <c r="A21" s="206" t="s">
        <v>125</v>
      </c>
      <c r="B21" s="211" t="s">
        <v>335</v>
      </c>
      <c r="C21" s="208" t="s">
        <v>330</v>
      </c>
      <c r="D21" s="212"/>
      <c r="E21" s="213"/>
      <c r="F21" s="213"/>
      <c r="G21" s="213"/>
      <c r="H21" s="210"/>
    </row>
    <row r="22" s="216" customFormat="true" ht="12.8" hidden="false" customHeight="false" outlineLevel="0" collapsed="false">
      <c r="A22" s="206" t="s">
        <v>133</v>
      </c>
      <c r="B22" s="211" t="s">
        <v>336</v>
      </c>
      <c r="C22" s="208" t="s">
        <v>330</v>
      </c>
      <c r="D22" s="215" t="n">
        <v>4395.64</v>
      </c>
      <c r="E22" s="213" t="n">
        <v>3324.704</v>
      </c>
      <c r="F22" s="209" t="n">
        <v>-1070.936</v>
      </c>
      <c r="G22" s="209" t="n">
        <v>-24.3635966548671</v>
      </c>
      <c r="H22" s="210"/>
    </row>
    <row r="23" customFormat="false" ht="12.8" hidden="false" customHeight="false" outlineLevel="0" collapsed="false">
      <c r="A23" s="206" t="s">
        <v>135</v>
      </c>
      <c r="B23" s="211" t="s">
        <v>337</v>
      </c>
      <c r="C23" s="208" t="s">
        <v>330</v>
      </c>
      <c r="D23" s="215"/>
      <c r="E23" s="213"/>
      <c r="F23" s="213"/>
      <c r="G23" s="213"/>
      <c r="H23" s="210"/>
    </row>
    <row r="24" s="216" customFormat="true" ht="12.8" hidden="false" customHeight="false" outlineLevel="0" collapsed="false">
      <c r="A24" s="206" t="s">
        <v>139</v>
      </c>
      <c r="B24" s="211" t="s">
        <v>338</v>
      </c>
      <c r="C24" s="208" t="s">
        <v>330</v>
      </c>
      <c r="D24" s="215" t="n">
        <v>170.18336</v>
      </c>
      <c r="E24" s="213" t="n">
        <v>79.56</v>
      </c>
      <c r="F24" s="209" t="n">
        <v>-90.62336</v>
      </c>
      <c r="G24" s="209" t="n">
        <v>-53.2504235431713</v>
      </c>
      <c r="H24" s="210"/>
    </row>
    <row r="25" customFormat="false" ht="12.8" hidden="false" customHeight="false" outlineLevel="0" collapsed="false">
      <c r="A25" s="206" t="s">
        <v>339</v>
      </c>
      <c r="B25" s="211" t="s">
        <v>340</v>
      </c>
      <c r="C25" s="208" t="s">
        <v>330</v>
      </c>
      <c r="D25" s="215"/>
      <c r="E25" s="213"/>
      <c r="F25" s="213"/>
      <c r="G25" s="213"/>
      <c r="H25" s="210"/>
    </row>
    <row r="26" customFormat="false" ht="12.8" hidden="false" customHeight="false" outlineLevel="0" collapsed="false">
      <c r="A26" s="206" t="s">
        <v>341</v>
      </c>
      <c r="B26" s="211" t="s">
        <v>342</v>
      </c>
      <c r="C26" s="208" t="s">
        <v>330</v>
      </c>
      <c r="D26" s="215"/>
      <c r="E26" s="213"/>
      <c r="F26" s="213"/>
      <c r="G26" s="213"/>
      <c r="H26" s="210"/>
    </row>
    <row r="27" customFormat="false" ht="24.55" hidden="false" customHeight="false" outlineLevel="0" collapsed="false">
      <c r="A27" s="206" t="s">
        <v>343</v>
      </c>
      <c r="B27" s="214" t="s">
        <v>344</v>
      </c>
      <c r="C27" s="208" t="s">
        <v>330</v>
      </c>
      <c r="D27" s="215"/>
      <c r="E27" s="213"/>
      <c r="F27" s="213"/>
      <c r="G27" s="213"/>
      <c r="H27" s="210"/>
    </row>
    <row r="28" customFormat="false" ht="12.8" hidden="false" customHeight="false" outlineLevel="0" collapsed="false">
      <c r="A28" s="206" t="s">
        <v>345</v>
      </c>
      <c r="B28" s="211" t="s">
        <v>346</v>
      </c>
      <c r="C28" s="208" t="s">
        <v>330</v>
      </c>
      <c r="D28" s="215"/>
      <c r="E28" s="213"/>
      <c r="F28" s="213"/>
      <c r="G28" s="213"/>
      <c r="H28" s="210"/>
    </row>
    <row r="29" customFormat="false" ht="12.8" hidden="false" customHeight="false" outlineLevel="0" collapsed="false">
      <c r="A29" s="206" t="s">
        <v>347</v>
      </c>
      <c r="B29" s="211" t="s">
        <v>348</v>
      </c>
      <c r="C29" s="208" t="s">
        <v>330</v>
      </c>
      <c r="D29" s="215"/>
      <c r="E29" s="213"/>
      <c r="F29" s="213"/>
      <c r="G29" s="213"/>
      <c r="H29" s="210"/>
    </row>
    <row r="30" s="216" customFormat="true" ht="12.8" hidden="false" customHeight="false" outlineLevel="0" collapsed="false">
      <c r="A30" s="206" t="s">
        <v>349</v>
      </c>
      <c r="B30" s="211" t="s">
        <v>350</v>
      </c>
      <c r="C30" s="208" t="s">
        <v>330</v>
      </c>
      <c r="D30" s="215" t="n">
        <v>51.39168</v>
      </c>
      <c r="E30" s="213" t="n">
        <v>38.694</v>
      </c>
      <c r="F30" s="209" t="n">
        <v>-12.69768</v>
      </c>
      <c r="G30" s="209" t="n">
        <v>-24.7076569592588</v>
      </c>
      <c r="H30" s="210"/>
    </row>
    <row r="31" s="216" customFormat="true" ht="24.55" hidden="false" customHeight="false" outlineLevel="0" collapsed="false">
      <c r="A31" s="206" t="s">
        <v>351</v>
      </c>
      <c r="B31" s="207" t="s">
        <v>352</v>
      </c>
      <c r="C31" s="208" t="s">
        <v>330</v>
      </c>
      <c r="D31" s="209" t="n">
        <v>4348.38</v>
      </c>
      <c r="E31" s="209" t="n">
        <v>3250.152</v>
      </c>
      <c r="F31" s="209" t="n">
        <v>-1098.228</v>
      </c>
      <c r="G31" s="209" t="n">
        <v>-25.2560263822389</v>
      </c>
      <c r="H31" s="210"/>
    </row>
    <row r="32" customFormat="false" ht="12.8" hidden="false" customHeight="false" outlineLevel="0" collapsed="false">
      <c r="A32" s="206" t="s">
        <v>143</v>
      </c>
      <c r="B32" s="211" t="s">
        <v>331</v>
      </c>
      <c r="C32" s="208" t="s">
        <v>330</v>
      </c>
      <c r="D32" s="217"/>
      <c r="E32" s="218"/>
      <c r="F32" s="219"/>
      <c r="G32" s="219"/>
      <c r="H32" s="210"/>
    </row>
    <row r="33" customFormat="false" ht="24.55" hidden="false" customHeight="false" outlineLevel="0" collapsed="false">
      <c r="A33" s="206" t="s">
        <v>353</v>
      </c>
      <c r="B33" s="214" t="s">
        <v>332</v>
      </c>
      <c r="C33" s="208" t="s">
        <v>330</v>
      </c>
      <c r="D33" s="212"/>
      <c r="E33" s="213"/>
      <c r="F33" s="213"/>
      <c r="G33" s="213"/>
      <c r="H33" s="210"/>
    </row>
    <row r="34" customFormat="false" ht="24.55" hidden="false" customHeight="false" outlineLevel="0" collapsed="false">
      <c r="A34" s="206" t="s">
        <v>354</v>
      </c>
      <c r="B34" s="214" t="s">
        <v>333</v>
      </c>
      <c r="C34" s="208" t="s">
        <v>330</v>
      </c>
      <c r="D34" s="212"/>
      <c r="E34" s="213"/>
      <c r="F34" s="213"/>
      <c r="G34" s="213"/>
      <c r="H34" s="210"/>
    </row>
    <row r="35" customFormat="false" ht="24.55" hidden="false" customHeight="false" outlineLevel="0" collapsed="false">
      <c r="A35" s="206" t="s">
        <v>355</v>
      </c>
      <c r="B35" s="214" t="s">
        <v>334</v>
      </c>
      <c r="C35" s="208" t="s">
        <v>330</v>
      </c>
      <c r="D35" s="212"/>
      <c r="E35" s="213"/>
      <c r="F35" s="213"/>
      <c r="G35" s="213"/>
      <c r="H35" s="210"/>
    </row>
    <row r="36" customFormat="false" ht="12.8" hidden="false" customHeight="false" outlineLevel="0" collapsed="false">
      <c r="A36" s="206" t="s">
        <v>145</v>
      </c>
      <c r="B36" s="211" t="s">
        <v>335</v>
      </c>
      <c r="C36" s="208" t="s">
        <v>330</v>
      </c>
      <c r="D36" s="212"/>
      <c r="E36" s="213"/>
      <c r="F36" s="213"/>
      <c r="G36" s="213"/>
      <c r="H36" s="210"/>
    </row>
    <row r="37" s="216" customFormat="true" ht="12.8" hidden="false" customHeight="false" outlineLevel="0" collapsed="false">
      <c r="A37" s="206" t="s">
        <v>147</v>
      </c>
      <c r="B37" s="211" t="s">
        <v>336</v>
      </c>
      <c r="C37" s="208" t="s">
        <v>330</v>
      </c>
      <c r="D37" s="220" t="n">
        <v>4268.01</v>
      </c>
      <c r="E37" s="213" t="n">
        <v>3198.757</v>
      </c>
      <c r="F37" s="209" t="n">
        <v>-1069.253</v>
      </c>
      <c r="G37" s="209" t="n">
        <v>-25.0527294921989</v>
      </c>
      <c r="H37" s="210"/>
    </row>
    <row r="38" customFormat="false" ht="12.8" hidden="false" customHeight="false" outlineLevel="0" collapsed="false">
      <c r="A38" s="206" t="s">
        <v>149</v>
      </c>
      <c r="B38" s="211" t="s">
        <v>337</v>
      </c>
      <c r="C38" s="208" t="s">
        <v>330</v>
      </c>
      <c r="D38" s="220"/>
      <c r="E38" s="213"/>
      <c r="F38" s="213"/>
      <c r="G38" s="213"/>
      <c r="H38" s="210"/>
    </row>
    <row r="39" s="216" customFormat="true" ht="12.8" hidden="false" customHeight="false" outlineLevel="0" collapsed="false">
      <c r="A39" s="206" t="s">
        <v>155</v>
      </c>
      <c r="B39" s="211" t="s">
        <v>338</v>
      </c>
      <c r="C39" s="208" t="s">
        <v>330</v>
      </c>
      <c r="D39" s="220" t="n">
        <v>31.94</v>
      </c>
      <c r="E39" s="213" t="n">
        <v>21.343</v>
      </c>
      <c r="F39" s="209" t="n">
        <v>-10.597</v>
      </c>
      <c r="G39" s="209" t="n">
        <v>-33.1778334376957</v>
      </c>
      <c r="H39" s="210"/>
    </row>
    <row r="40" customFormat="false" ht="12.8" hidden="false" customHeight="false" outlineLevel="0" collapsed="false">
      <c r="A40" s="206" t="s">
        <v>157</v>
      </c>
      <c r="B40" s="211" t="s">
        <v>340</v>
      </c>
      <c r="C40" s="208" t="s">
        <v>330</v>
      </c>
      <c r="D40" s="220"/>
      <c r="E40" s="213"/>
      <c r="F40" s="213"/>
      <c r="G40" s="213"/>
      <c r="H40" s="210"/>
    </row>
    <row r="41" customFormat="false" ht="12.8" hidden="false" customHeight="false" outlineLevel="0" collapsed="false">
      <c r="A41" s="206" t="s">
        <v>159</v>
      </c>
      <c r="B41" s="211" t="s">
        <v>342</v>
      </c>
      <c r="C41" s="208" t="s">
        <v>330</v>
      </c>
      <c r="D41" s="220"/>
      <c r="E41" s="213"/>
      <c r="F41" s="213"/>
      <c r="G41" s="213"/>
      <c r="H41" s="210"/>
    </row>
    <row r="42" customFormat="false" ht="24.55" hidden="false" customHeight="false" outlineLevel="0" collapsed="false">
      <c r="A42" s="206" t="s">
        <v>356</v>
      </c>
      <c r="B42" s="214" t="s">
        <v>344</v>
      </c>
      <c r="C42" s="208" t="s">
        <v>330</v>
      </c>
      <c r="D42" s="220"/>
      <c r="E42" s="213"/>
      <c r="F42" s="213"/>
      <c r="G42" s="213"/>
      <c r="H42" s="210"/>
    </row>
    <row r="43" customFormat="false" ht="12.8" hidden="false" customHeight="false" outlineLevel="0" collapsed="false">
      <c r="A43" s="206" t="s">
        <v>357</v>
      </c>
      <c r="B43" s="214" t="s">
        <v>346</v>
      </c>
      <c r="C43" s="208" t="s">
        <v>330</v>
      </c>
      <c r="D43" s="220"/>
      <c r="E43" s="213"/>
      <c r="F43" s="213"/>
      <c r="G43" s="213"/>
      <c r="H43" s="210"/>
    </row>
    <row r="44" customFormat="false" ht="12.8" hidden="false" customHeight="false" outlineLevel="0" collapsed="false">
      <c r="A44" s="206" t="s">
        <v>358</v>
      </c>
      <c r="B44" s="214" t="s">
        <v>348</v>
      </c>
      <c r="C44" s="208" t="s">
        <v>330</v>
      </c>
      <c r="D44" s="220"/>
      <c r="E44" s="213"/>
      <c r="F44" s="213"/>
      <c r="G44" s="213"/>
      <c r="H44" s="210"/>
    </row>
    <row r="45" s="216" customFormat="true" ht="12.8" hidden="false" customHeight="false" outlineLevel="0" collapsed="false">
      <c r="A45" s="206" t="s">
        <v>359</v>
      </c>
      <c r="B45" s="211" t="s">
        <v>350</v>
      </c>
      <c r="C45" s="208" t="s">
        <v>330</v>
      </c>
      <c r="D45" s="220" t="n">
        <v>48.43</v>
      </c>
      <c r="E45" s="213" t="n">
        <v>30.052</v>
      </c>
      <c r="F45" s="209" t="n">
        <v>-18.378</v>
      </c>
      <c r="G45" s="209" t="n">
        <v>-37.947553169523</v>
      </c>
      <c r="H45" s="210"/>
    </row>
    <row r="46" s="223" customFormat="true" ht="12.8" hidden="false" customHeight="false" outlineLevel="0" collapsed="false">
      <c r="A46" s="206" t="s">
        <v>360</v>
      </c>
      <c r="B46" s="221" t="s">
        <v>361</v>
      </c>
      <c r="C46" s="208" t="s">
        <v>330</v>
      </c>
      <c r="D46" s="222" t="n">
        <v>932.9200832</v>
      </c>
      <c r="E46" s="209" t="n">
        <v>563.04</v>
      </c>
      <c r="F46" s="209" t="n">
        <v>-369.8800832</v>
      </c>
      <c r="G46" s="209" t="n">
        <v>-39.6475635867199</v>
      </c>
      <c r="H46" s="210"/>
    </row>
    <row r="47" s="223" customFormat="true" ht="12.8" hidden="false" customHeight="false" outlineLevel="0" collapsed="false">
      <c r="A47" s="206" t="s">
        <v>353</v>
      </c>
      <c r="B47" s="214" t="s">
        <v>362</v>
      </c>
      <c r="C47" s="208" t="s">
        <v>330</v>
      </c>
      <c r="D47" s="222" t="n">
        <v>18.143248</v>
      </c>
      <c r="E47" s="209" t="n">
        <v>10.58</v>
      </c>
      <c r="F47" s="209" t="n">
        <v>-7.563248</v>
      </c>
      <c r="G47" s="209" t="n">
        <v>-41.6862956401191</v>
      </c>
      <c r="H47" s="210"/>
    </row>
    <row r="48" s="223" customFormat="true" ht="12.8" hidden="false" customHeight="false" outlineLevel="0" collapsed="false">
      <c r="A48" s="206" t="s">
        <v>354</v>
      </c>
      <c r="B48" s="211" t="s">
        <v>363</v>
      </c>
      <c r="C48" s="208" t="s">
        <v>330</v>
      </c>
      <c r="D48" s="222" t="n">
        <v>854.6878912</v>
      </c>
      <c r="E48" s="209" t="n">
        <v>524.63</v>
      </c>
      <c r="F48" s="209" t="n">
        <v>-330.0578912</v>
      </c>
      <c r="G48" s="209" t="n">
        <v>-38.6173589913146</v>
      </c>
      <c r="H48" s="210"/>
    </row>
    <row r="49" s="223" customFormat="true" ht="12.8" hidden="false" customHeight="false" outlineLevel="0" collapsed="false">
      <c r="A49" s="206" t="s">
        <v>364</v>
      </c>
      <c r="B49" s="214" t="s">
        <v>365</v>
      </c>
      <c r="C49" s="208" t="s">
        <v>330</v>
      </c>
      <c r="D49" s="222" t="n">
        <v>854.6878912</v>
      </c>
      <c r="E49" s="209" t="n">
        <v>524.63</v>
      </c>
      <c r="F49" s="209" t="n">
        <v>-330.0578912</v>
      </c>
      <c r="G49" s="209" t="n">
        <v>-38.6173589913146</v>
      </c>
      <c r="H49" s="210"/>
    </row>
    <row r="50" s="223" customFormat="true" ht="12.8" hidden="false" customHeight="false" outlineLevel="0" collapsed="false">
      <c r="A50" s="206" t="s">
        <v>366</v>
      </c>
      <c r="B50" s="221" t="s">
        <v>367</v>
      </c>
      <c r="C50" s="208" t="s">
        <v>330</v>
      </c>
      <c r="D50" s="222" t="n">
        <v>847.12</v>
      </c>
      <c r="E50" s="215" t="n">
        <v>520.25</v>
      </c>
      <c r="F50" s="222" t="n">
        <v>-326.87</v>
      </c>
      <c r="G50" s="222" t="n">
        <v>-38.5860326754179</v>
      </c>
      <c r="H50" s="210"/>
    </row>
    <row r="51" customFormat="false" ht="12.8" hidden="false" customHeight="false" outlineLevel="0" collapsed="false">
      <c r="A51" s="206" t="s">
        <v>368</v>
      </c>
      <c r="B51" s="221" t="s">
        <v>369</v>
      </c>
      <c r="C51" s="208" t="s">
        <v>330</v>
      </c>
      <c r="D51" s="215"/>
      <c r="E51" s="213"/>
      <c r="F51" s="213"/>
      <c r="G51" s="213"/>
      <c r="H51" s="210"/>
    </row>
    <row r="52" customFormat="false" ht="12.8" hidden="false" customHeight="false" outlineLevel="0" collapsed="false">
      <c r="A52" s="206" t="s">
        <v>370</v>
      </c>
      <c r="B52" s="214" t="s">
        <v>371</v>
      </c>
      <c r="C52" s="208" t="s">
        <v>330</v>
      </c>
      <c r="D52" s="215"/>
      <c r="E52" s="213"/>
      <c r="F52" s="213"/>
      <c r="G52" s="213"/>
      <c r="H52" s="210"/>
    </row>
    <row r="53" s="223" customFormat="true" ht="12.8" hidden="false" customHeight="false" outlineLevel="0" collapsed="false">
      <c r="A53" s="206" t="s">
        <v>355</v>
      </c>
      <c r="B53" s="211" t="s">
        <v>372</v>
      </c>
      <c r="C53" s="208" t="s">
        <v>330</v>
      </c>
      <c r="D53" s="215" t="n">
        <v>60.088944</v>
      </c>
      <c r="E53" s="213" t="n">
        <v>27.83</v>
      </c>
      <c r="F53" s="209" t="n">
        <v>-32.258944</v>
      </c>
      <c r="G53" s="209" t="n">
        <v>-53.6853235430465</v>
      </c>
      <c r="H53" s="210"/>
    </row>
    <row r="54" customFormat="false" ht="12.8" hidden="false" customHeight="false" outlineLevel="0" collapsed="false">
      <c r="A54" s="206" t="s">
        <v>373</v>
      </c>
      <c r="B54" s="211" t="s">
        <v>374</v>
      </c>
      <c r="C54" s="208" t="s">
        <v>330</v>
      </c>
      <c r="D54" s="215"/>
      <c r="E54" s="213"/>
      <c r="F54" s="213"/>
      <c r="G54" s="213"/>
      <c r="H54" s="210"/>
    </row>
    <row r="55" s="223" customFormat="true" ht="12.8" hidden="false" customHeight="false" outlineLevel="0" collapsed="false">
      <c r="A55" s="206" t="s">
        <v>375</v>
      </c>
      <c r="B55" s="221" t="s">
        <v>376</v>
      </c>
      <c r="C55" s="208" t="s">
        <v>330</v>
      </c>
      <c r="D55" s="222" t="n">
        <v>2752.3045376</v>
      </c>
      <c r="E55" s="209" t="n">
        <v>2101.76</v>
      </c>
      <c r="F55" s="209" t="n">
        <v>-650.5445376</v>
      </c>
      <c r="G55" s="209" t="n">
        <v>-23.6363574129508</v>
      </c>
      <c r="H55" s="210"/>
    </row>
    <row r="56" customFormat="false" ht="24.55" hidden="false" customHeight="false" outlineLevel="0" collapsed="false">
      <c r="A56" s="206" t="s">
        <v>377</v>
      </c>
      <c r="B56" s="214" t="s">
        <v>378</v>
      </c>
      <c r="C56" s="208" t="s">
        <v>330</v>
      </c>
      <c r="D56" s="215"/>
      <c r="E56" s="213"/>
      <c r="F56" s="213"/>
      <c r="G56" s="213"/>
      <c r="H56" s="210"/>
    </row>
    <row r="57" s="223" customFormat="true" ht="12.8" hidden="false" customHeight="false" outlineLevel="0" collapsed="false">
      <c r="A57" s="206" t="s">
        <v>379</v>
      </c>
      <c r="B57" s="214" t="s">
        <v>380</v>
      </c>
      <c r="C57" s="208" t="s">
        <v>330</v>
      </c>
      <c r="D57" s="222" t="n">
        <v>2643.21</v>
      </c>
      <c r="E57" s="215" t="n">
        <v>2000.43</v>
      </c>
      <c r="F57" s="222" t="n">
        <v>-642.78</v>
      </c>
      <c r="G57" s="222" t="n">
        <v>-24.3181586026082</v>
      </c>
      <c r="H57" s="210"/>
    </row>
    <row r="58" customFormat="false" ht="12.8" hidden="false" customHeight="false" outlineLevel="0" collapsed="false">
      <c r="A58" s="206" t="s">
        <v>381</v>
      </c>
      <c r="B58" s="211" t="s">
        <v>382</v>
      </c>
      <c r="C58" s="208" t="s">
        <v>330</v>
      </c>
      <c r="D58" s="215"/>
      <c r="E58" s="213"/>
      <c r="F58" s="213"/>
      <c r="G58" s="213"/>
      <c r="H58" s="210"/>
    </row>
    <row r="59" customFormat="false" ht="12.8" hidden="false" customHeight="false" outlineLevel="0" collapsed="false">
      <c r="A59" s="206" t="s">
        <v>383</v>
      </c>
      <c r="B59" s="211" t="s">
        <v>384</v>
      </c>
      <c r="C59" s="208" t="s">
        <v>330</v>
      </c>
      <c r="D59" s="215"/>
      <c r="E59" s="213"/>
      <c r="F59" s="213"/>
      <c r="G59" s="213"/>
      <c r="H59" s="210"/>
    </row>
    <row r="60" s="223" customFormat="true" ht="12.8" hidden="false" customHeight="false" outlineLevel="0" collapsed="false">
      <c r="A60" s="206" t="s">
        <v>385</v>
      </c>
      <c r="B60" s="211" t="s">
        <v>386</v>
      </c>
      <c r="C60" s="208" t="s">
        <v>330</v>
      </c>
      <c r="D60" s="215" t="n">
        <v>109.0945376</v>
      </c>
      <c r="E60" s="213" t="n">
        <v>101.33</v>
      </c>
      <c r="F60" s="209" t="n">
        <v>-7.7645376</v>
      </c>
      <c r="G60" s="209" t="n">
        <v>-7.11725607057342</v>
      </c>
      <c r="H60" s="210"/>
    </row>
    <row r="61" s="223" customFormat="true" ht="12.8" hidden="false" customHeight="false" outlineLevel="0" collapsed="false">
      <c r="A61" s="206" t="s">
        <v>387</v>
      </c>
      <c r="B61" s="221" t="s">
        <v>388</v>
      </c>
      <c r="C61" s="208" t="s">
        <v>330</v>
      </c>
      <c r="D61" s="215" t="n">
        <v>365.7737251584</v>
      </c>
      <c r="E61" s="213" t="n">
        <v>291.82</v>
      </c>
      <c r="F61" s="209" t="n">
        <v>-73.9537251584</v>
      </c>
      <c r="G61" s="209" t="n">
        <v>-20.2184356261167</v>
      </c>
      <c r="H61" s="210"/>
    </row>
    <row r="62" s="223" customFormat="true" ht="12.8" hidden="false" customHeight="false" outlineLevel="0" collapsed="false">
      <c r="A62" s="206" t="s">
        <v>389</v>
      </c>
      <c r="B62" s="221" t="s">
        <v>390</v>
      </c>
      <c r="C62" s="208" t="s">
        <v>330</v>
      </c>
      <c r="D62" s="224" t="n">
        <v>212.04</v>
      </c>
      <c r="E62" s="213" t="n">
        <v>233.24</v>
      </c>
      <c r="F62" s="209" t="n">
        <v>21.2</v>
      </c>
      <c r="G62" s="209" t="n">
        <v>9.9981135634786</v>
      </c>
      <c r="H62" s="210"/>
    </row>
    <row r="63" s="223" customFormat="true" ht="12.8" hidden="false" customHeight="false" outlineLevel="0" collapsed="false">
      <c r="A63" s="206" t="s">
        <v>391</v>
      </c>
      <c r="B63" s="221" t="s">
        <v>392</v>
      </c>
      <c r="C63" s="208" t="s">
        <v>330</v>
      </c>
      <c r="D63" s="222" t="n">
        <v>49.28516716736</v>
      </c>
      <c r="E63" s="209" t="n">
        <v>35.2</v>
      </c>
      <c r="F63" s="209" t="n">
        <v>-14.08516716736</v>
      </c>
      <c r="G63" s="209" t="n">
        <v>-28.5789173029084</v>
      </c>
      <c r="H63" s="210"/>
    </row>
    <row r="64" s="223" customFormat="true" ht="12.8" hidden="false" customHeight="false" outlineLevel="0" collapsed="false">
      <c r="A64" s="206" t="s">
        <v>393</v>
      </c>
      <c r="B64" s="211" t="s">
        <v>394</v>
      </c>
      <c r="C64" s="208" t="s">
        <v>330</v>
      </c>
      <c r="D64" s="215" t="n">
        <v>46.316100384</v>
      </c>
      <c r="E64" s="213" t="n">
        <v>34</v>
      </c>
      <c r="F64" s="209" t="n">
        <v>-12.316100384</v>
      </c>
      <c r="G64" s="209" t="n">
        <v>-26.591401870816</v>
      </c>
      <c r="H64" s="210"/>
    </row>
    <row r="65" s="223" customFormat="true" ht="12.8" hidden="false" customHeight="false" outlineLevel="0" collapsed="false">
      <c r="A65" s="206" t="s">
        <v>395</v>
      </c>
      <c r="B65" s="211" t="s">
        <v>396</v>
      </c>
      <c r="C65" s="208" t="s">
        <v>330</v>
      </c>
      <c r="D65" s="215" t="n">
        <v>2.96906678336</v>
      </c>
      <c r="E65" s="213" t="n">
        <v>1.2</v>
      </c>
      <c r="F65" s="209" t="n">
        <v>-1.76906678336</v>
      </c>
      <c r="G65" s="209" t="n">
        <v>-59.5832600760163</v>
      </c>
      <c r="H65" s="210"/>
    </row>
    <row r="66" s="223" customFormat="true" ht="12.8" hidden="false" customHeight="false" outlineLevel="0" collapsed="false">
      <c r="A66" s="206" t="s">
        <v>397</v>
      </c>
      <c r="B66" s="221" t="s">
        <v>398</v>
      </c>
      <c r="C66" s="208" t="s">
        <v>330</v>
      </c>
      <c r="D66" s="222" t="n">
        <v>36.0536576</v>
      </c>
      <c r="E66" s="209" t="n">
        <v>25.09</v>
      </c>
      <c r="F66" s="209" t="n">
        <v>-10.9636576</v>
      </c>
      <c r="G66" s="209" t="n">
        <v>-30.4092797508567</v>
      </c>
      <c r="H66" s="210"/>
    </row>
    <row r="67" s="223" customFormat="true" ht="12.8" hidden="false" customHeight="false" outlineLevel="0" collapsed="false">
      <c r="A67" s="206" t="s">
        <v>399</v>
      </c>
      <c r="B67" s="211" t="s">
        <v>400</v>
      </c>
      <c r="C67" s="208" t="s">
        <v>330</v>
      </c>
      <c r="D67" s="224" t="n">
        <v>33.7636576</v>
      </c>
      <c r="E67" s="213" t="n">
        <v>24.06</v>
      </c>
      <c r="F67" s="209" t="n">
        <v>-9.7036576</v>
      </c>
      <c r="G67" s="209" t="n">
        <v>-28.7399478900059</v>
      </c>
      <c r="H67" s="210"/>
    </row>
    <row r="68" s="223" customFormat="true" ht="15.75" hidden="false" customHeight="true" outlineLevel="0" collapsed="false">
      <c r="A68" s="206" t="s">
        <v>401</v>
      </c>
      <c r="B68" s="211" t="s">
        <v>402</v>
      </c>
      <c r="C68" s="208" t="s">
        <v>330</v>
      </c>
      <c r="D68" s="222" t="n">
        <v>2.29</v>
      </c>
      <c r="E68" s="213" t="n">
        <v>1.03</v>
      </c>
      <c r="F68" s="209" t="n">
        <v>-1.26</v>
      </c>
      <c r="G68" s="209" t="n">
        <v>-55.0218340611354</v>
      </c>
      <c r="H68" s="210"/>
    </row>
    <row r="69" s="223" customFormat="true" ht="12.8" hidden="false" customHeight="false" outlineLevel="0" collapsed="false">
      <c r="A69" s="206" t="s">
        <v>403</v>
      </c>
      <c r="B69" s="211" t="s">
        <v>404</v>
      </c>
      <c r="C69" s="208" t="s">
        <v>330</v>
      </c>
      <c r="D69" s="212"/>
      <c r="E69" s="213"/>
      <c r="F69" s="213"/>
      <c r="G69" s="213"/>
      <c r="H69" s="210"/>
    </row>
    <row r="70" customFormat="false" ht="12.8" hidden="false" customHeight="false" outlineLevel="0" collapsed="false">
      <c r="A70" s="206" t="s">
        <v>405</v>
      </c>
      <c r="B70" s="221" t="s">
        <v>406</v>
      </c>
      <c r="C70" s="208" t="s">
        <v>330</v>
      </c>
      <c r="D70" s="212"/>
      <c r="E70" s="213"/>
      <c r="F70" s="213"/>
      <c r="G70" s="213"/>
      <c r="H70" s="210"/>
    </row>
    <row r="71" customFormat="false" ht="12.8" hidden="false" customHeight="false" outlineLevel="0" collapsed="false">
      <c r="A71" s="206" t="s">
        <v>407</v>
      </c>
      <c r="B71" s="211" t="s">
        <v>408</v>
      </c>
      <c r="C71" s="208" t="s">
        <v>330</v>
      </c>
      <c r="D71" s="212"/>
      <c r="E71" s="213"/>
      <c r="F71" s="213"/>
      <c r="G71" s="213"/>
      <c r="H71" s="210"/>
    </row>
    <row r="72" customFormat="false" ht="12.8" hidden="false" customHeight="false" outlineLevel="0" collapsed="false">
      <c r="A72" s="206" t="s">
        <v>409</v>
      </c>
      <c r="B72" s="211" t="s">
        <v>410</v>
      </c>
      <c r="C72" s="208" t="s">
        <v>330</v>
      </c>
      <c r="D72" s="212"/>
      <c r="E72" s="213"/>
      <c r="F72" s="213"/>
      <c r="G72" s="213"/>
      <c r="H72" s="210"/>
    </row>
    <row r="73" customFormat="false" ht="12.8" hidden="false" customHeight="false" outlineLevel="0" collapsed="false">
      <c r="A73" s="206" t="s">
        <v>411</v>
      </c>
      <c r="B73" s="211" t="s">
        <v>412</v>
      </c>
      <c r="C73" s="208" t="s">
        <v>330</v>
      </c>
      <c r="D73" s="212"/>
      <c r="E73" s="213"/>
      <c r="F73" s="213"/>
      <c r="G73" s="213"/>
      <c r="H73" s="210"/>
    </row>
    <row r="74" customFormat="false" ht="12.8" hidden="false" customHeight="false" outlineLevel="0" collapsed="false">
      <c r="A74" s="206" t="s">
        <v>413</v>
      </c>
      <c r="B74" s="207" t="s">
        <v>414</v>
      </c>
      <c r="C74" s="208" t="s">
        <v>330</v>
      </c>
      <c r="D74" s="209" t="n">
        <v>268.83504</v>
      </c>
      <c r="E74" s="209" t="n">
        <v>192.806</v>
      </c>
      <c r="F74" s="209" t="n">
        <v>-76.0290399999999</v>
      </c>
      <c r="G74" s="209" t="n">
        <v>-28.2809264744655</v>
      </c>
      <c r="H74" s="210"/>
    </row>
    <row r="75" customFormat="false" ht="12.8" hidden="false" customHeight="false" outlineLevel="0" collapsed="false">
      <c r="A75" s="206" t="s">
        <v>415</v>
      </c>
      <c r="B75" s="211" t="s">
        <v>331</v>
      </c>
      <c r="C75" s="208" t="s">
        <v>330</v>
      </c>
      <c r="D75" s="209"/>
      <c r="E75" s="209"/>
      <c r="F75" s="209"/>
      <c r="G75" s="209"/>
      <c r="H75" s="210"/>
    </row>
    <row r="76" customFormat="false" ht="24.55" hidden="false" customHeight="false" outlineLevel="0" collapsed="false">
      <c r="A76" s="206" t="s">
        <v>416</v>
      </c>
      <c r="B76" s="214" t="s">
        <v>332</v>
      </c>
      <c r="C76" s="208" t="s">
        <v>330</v>
      </c>
      <c r="D76" s="209"/>
      <c r="E76" s="209"/>
      <c r="F76" s="209"/>
      <c r="G76" s="209"/>
      <c r="H76" s="210"/>
    </row>
    <row r="77" customFormat="false" ht="24.55" hidden="false" customHeight="false" outlineLevel="0" collapsed="false">
      <c r="A77" s="206" t="s">
        <v>417</v>
      </c>
      <c r="B77" s="214" t="s">
        <v>333</v>
      </c>
      <c r="C77" s="208" t="s">
        <v>330</v>
      </c>
      <c r="D77" s="209"/>
      <c r="E77" s="209"/>
      <c r="F77" s="209"/>
      <c r="G77" s="209"/>
      <c r="H77" s="210"/>
    </row>
    <row r="78" customFormat="false" ht="24.55" hidden="false" customHeight="false" outlineLevel="0" collapsed="false">
      <c r="A78" s="206" t="s">
        <v>418</v>
      </c>
      <c r="B78" s="214" t="s">
        <v>334</v>
      </c>
      <c r="C78" s="208" t="s">
        <v>330</v>
      </c>
      <c r="D78" s="209"/>
      <c r="E78" s="209"/>
      <c r="F78" s="209"/>
      <c r="G78" s="209"/>
      <c r="H78" s="210"/>
    </row>
    <row r="79" customFormat="false" ht="12.8" hidden="false" customHeight="false" outlineLevel="0" collapsed="false">
      <c r="A79" s="206" t="s">
        <v>419</v>
      </c>
      <c r="B79" s="211" t="s">
        <v>335</v>
      </c>
      <c r="C79" s="208" t="s">
        <v>330</v>
      </c>
      <c r="D79" s="209"/>
      <c r="E79" s="209"/>
      <c r="F79" s="209"/>
      <c r="G79" s="209"/>
      <c r="H79" s="210"/>
    </row>
    <row r="80" s="216" customFormat="true" ht="12.8" hidden="false" customHeight="false" outlineLevel="0" collapsed="false">
      <c r="A80" s="206" t="s">
        <v>420</v>
      </c>
      <c r="B80" s="211" t="s">
        <v>336</v>
      </c>
      <c r="C80" s="208" t="s">
        <v>330</v>
      </c>
      <c r="D80" s="209" t="n">
        <v>127.63</v>
      </c>
      <c r="E80" s="209" t="n">
        <v>125.947</v>
      </c>
      <c r="F80" s="209" t="n">
        <v>-1.68299999999988</v>
      </c>
      <c r="G80" s="209" t="n">
        <v>-1.31865548852141</v>
      </c>
      <c r="H80" s="210"/>
    </row>
    <row r="81" customFormat="false" ht="12.8" hidden="false" customHeight="false" outlineLevel="0" collapsed="false">
      <c r="A81" s="206" t="s">
        <v>421</v>
      </c>
      <c r="B81" s="211" t="s">
        <v>337</v>
      </c>
      <c r="C81" s="208" t="s">
        <v>330</v>
      </c>
      <c r="D81" s="222"/>
      <c r="E81" s="209"/>
      <c r="F81" s="209"/>
      <c r="G81" s="209"/>
      <c r="H81" s="210"/>
    </row>
    <row r="82" s="216" customFormat="true" ht="12.8" hidden="false" customHeight="false" outlineLevel="0" collapsed="false">
      <c r="A82" s="206" t="s">
        <v>422</v>
      </c>
      <c r="B82" s="211" t="s">
        <v>338</v>
      </c>
      <c r="C82" s="208" t="s">
        <v>330</v>
      </c>
      <c r="D82" s="209" t="n">
        <v>138.24336</v>
      </c>
      <c r="E82" s="209" t="n">
        <v>58.217</v>
      </c>
      <c r="F82" s="209" t="n">
        <v>-80.02636</v>
      </c>
      <c r="G82" s="209" t="n">
        <v>-57.888031656638</v>
      </c>
      <c r="H82" s="210"/>
    </row>
    <row r="83" customFormat="false" ht="12.8" hidden="false" customHeight="false" outlineLevel="0" collapsed="false">
      <c r="A83" s="206" t="s">
        <v>423</v>
      </c>
      <c r="B83" s="211" t="s">
        <v>340</v>
      </c>
      <c r="C83" s="208" t="s">
        <v>330</v>
      </c>
      <c r="D83" s="222"/>
      <c r="E83" s="209"/>
      <c r="F83" s="209"/>
      <c r="G83" s="209"/>
      <c r="H83" s="210"/>
    </row>
    <row r="84" customFormat="false" ht="12.8" hidden="false" customHeight="false" outlineLevel="0" collapsed="false">
      <c r="A84" s="206" t="s">
        <v>424</v>
      </c>
      <c r="B84" s="211" t="s">
        <v>342</v>
      </c>
      <c r="C84" s="208" t="s">
        <v>330</v>
      </c>
      <c r="D84" s="222"/>
      <c r="E84" s="209"/>
      <c r="F84" s="209"/>
      <c r="G84" s="209"/>
      <c r="H84" s="210"/>
    </row>
    <row r="85" customFormat="false" ht="24.55" hidden="false" customHeight="false" outlineLevel="0" collapsed="false">
      <c r="A85" s="206" t="s">
        <v>425</v>
      </c>
      <c r="B85" s="214" t="s">
        <v>344</v>
      </c>
      <c r="C85" s="208" t="s">
        <v>330</v>
      </c>
      <c r="D85" s="222"/>
      <c r="E85" s="209"/>
      <c r="F85" s="209"/>
      <c r="G85" s="209"/>
      <c r="H85" s="210"/>
    </row>
    <row r="86" customFormat="false" ht="12.8" hidden="false" customHeight="false" outlineLevel="0" collapsed="false">
      <c r="A86" s="206" t="s">
        <v>426</v>
      </c>
      <c r="B86" s="214" t="s">
        <v>346</v>
      </c>
      <c r="C86" s="208" t="s">
        <v>330</v>
      </c>
      <c r="D86" s="222"/>
      <c r="E86" s="209"/>
      <c r="F86" s="209"/>
      <c r="G86" s="209"/>
      <c r="H86" s="210"/>
    </row>
    <row r="87" customFormat="false" ht="12.8" hidden="false" customHeight="false" outlineLevel="0" collapsed="false">
      <c r="A87" s="206" t="s">
        <v>427</v>
      </c>
      <c r="B87" s="211" t="s">
        <v>348</v>
      </c>
      <c r="C87" s="208" t="s">
        <v>330</v>
      </c>
      <c r="D87" s="222"/>
      <c r="E87" s="209"/>
      <c r="F87" s="209"/>
      <c r="G87" s="209"/>
      <c r="H87" s="210"/>
    </row>
    <row r="88" s="216" customFormat="true" ht="12.8" hidden="false" customHeight="false" outlineLevel="0" collapsed="false">
      <c r="A88" s="206" t="s">
        <v>428</v>
      </c>
      <c r="B88" s="211" t="s">
        <v>350</v>
      </c>
      <c r="C88" s="208" t="s">
        <v>330</v>
      </c>
      <c r="D88" s="209" t="n">
        <v>19.45168</v>
      </c>
      <c r="E88" s="209" t="n">
        <v>8.64199999999993</v>
      </c>
      <c r="F88" s="209" t="n">
        <v>-10.8096800000001</v>
      </c>
      <c r="G88" s="209" t="n">
        <v>-55.571960879472</v>
      </c>
      <c r="H88" s="210"/>
    </row>
    <row r="89" customFormat="false" ht="12.8" hidden="false" customHeight="false" outlineLevel="0" collapsed="false">
      <c r="A89" s="206" t="s">
        <v>429</v>
      </c>
      <c r="B89" s="207" t="s">
        <v>430</v>
      </c>
      <c r="C89" s="208" t="s">
        <v>330</v>
      </c>
      <c r="D89" s="209" t="n">
        <v>-82.55</v>
      </c>
      <c r="E89" s="209" t="n">
        <v>-95.726</v>
      </c>
      <c r="F89" s="209" t="n">
        <v>-13.176</v>
      </c>
      <c r="G89" s="209" t="n">
        <v>15.9612356147789</v>
      </c>
      <c r="H89" s="210"/>
    </row>
    <row r="90" customFormat="false" ht="12.8" hidden="false" customHeight="false" outlineLevel="0" collapsed="false">
      <c r="A90" s="206" t="s">
        <v>431</v>
      </c>
      <c r="B90" s="214" t="s">
        <v>432</v>
      </c>
      <c r="C90" s="208" t="s">
        <v>330</v>
      </c>
      <c r="D90" s="209" t="n">
        <v>0</v>
      </c>
      <c r="E90" s="209" t="n">
        <v>33.667</v>
      </c>
      <c r="F90" s="209" t="n">
        <v>33.667</v>
      </c>
      <c r="G90" s="209"/>
      <c r="H90" s="210"/>
    </row>
    <row r="91" customFormat="false" ht="12.8" hidden="false" customHeight="false" outlineLevel="0" collapsed="false">
      <c r="A91" s="206" t="s">
        <v>433</v>
      </c>
      <c r="B91" s="214" t="s">
        <v>434</v>
      </c>
      <c r="C91" s="208" t="s">
        <v>330</v>
      </c>
      <c r="D91" s="225"/>
      <c r="E91" s="209"/>
      <c r="F91" s="209"/>
      <c r="G91" s="209"/>
      <c r="H91" s="210"/>
    </row>
    <row r="92" s="223" customFormat="true" ht="12.8" hidden="false" customHeight="false" outlineLevel="0" collapsed="false">
      <c r="A92" s="206" t="s">
        <v>435</v>
      </c>
      <c r="B92" s="214" t="s">
        <v>436</v>
      </c>
      <c r="C92" s="208" t="s">
        <v>330</v>
      </c>
      <c r="D92" s="225" t="n">
        <v>0</v>
      </c>
      <c r="E92" s="209" t="n">
        <v>2.938</v>
      </c>
      <c r="F92" s="209" t="n">
        <v>2.938</v>
      </c>
      <c r="G92" s="209"/>
      <c r="H92" s="210"/>
    </row>
    <row r="93" customFormat="false" ht="12.8" hidden="false" customHeight="false" outlineLevel="0" collapsed="false">
      <c r="A93" s="206" t="s">
        <v>437</v>
      </c>
      <c r="B93" s="214" t="s">
        <v>438</v>
      </c>
      <c r="C93" s="208" t="s">
        <v>330</v>
      </c>
      <c r="D93" s="225"/>
      <c r="E93" s="209"/>
      <c r="F93" s="209"/>
      <c r="G93" s="209"/>
      <c r="H93" s="210"/>
    </row>
    <row r="94" customFormat="false" ht="12.8" hidden="false" customHeight="false" outlineLevel="0" collapsed="false">
      <c r="A94" s="206" t="s">
        <v>439</v>
      </c>
      <c r="B94" s="214" t="s">
        <v>440</v>
      </c>
      <c r="C94" s="208" t="s">
        <v>330</v>
      </c>
      <c r="D94" s="225"/>
      <c r="E94" s="209"/>
      <c r="F94" s="209"/>
      <c r="G94" s="209"/>
      <c r="H94" s="210"/>
    </row>
    <row r="95" s="223" customFormat="true" ht="12.8" hidden="false" customHeight="false" outlineLevel="0" collapsed="false">
      <c r="A95" s="206" t="s">
        <v>441</v>
      </c>
      <c r="B95" s="211" t="s">
        <v>442</v>
      </c>
      <c r="C95" s="208" t="s">
        <v>330</v>
      </c>
      <c r="D95" s="225"/>
      <c r="E95" s="209" t="n">
        <v>30.729</v>
      </c>
      <c r="F95" s="209" t="n">
        <v>30.729</v>
      </c>
      <c r="G95" s="209"/>
      <c r="H95" s="210"/>
    </row>
    <row r="96" customFormat="false" ht="12.8" hidden="false" customHeight="false" outlineLevel="0" collapsed="false">
      <c r="A96" s="206" t="s">
        <v>443</v>
      </c>
      <c r="B96" s="221" t="s">
        <v>398</v>
      </c>
      <c r="C96" s="208" t="s">
        <v>330</v>
      </c>
      <c r="D96" s="209" t="n">
        <v>82.55</v>
      </c>
      <c r="E96" s="209" t="n">
        <v>129.393</v>
      </c>
      <c r="F96" s="209" t="n">
        <v>46.843</v>
      </c>
      <c r="G96" s="209" t="n">
        <v>56.7450030284676</v>
      </c>
      <c r="H96" s="210"/>
    </row>
    <row r="97" s="223" customFormat="true" ht="12.8" hidden="false" customHeight="false" outlineLevel="0" collapsed="false">
      <c r="A97" s="206" t="s">
        <v>444</v>
      </c>
      <c r="B97" s="211" t="s">
        <v>445</v>
      </c>
      <c r="C97" s="208" t="s">
        <v>330</v>
      </c>
      <c r="D97" s="225" t="n">
        <v>7.35</v>
      </c>
      <c r="E97" s="213" t="n">
        <v>5.122</v>
      </c>
      <c r="F97" s="209" t="n">
        <v>-2.228</v>
      </c>
      <c r="G97" s="209"/>
      <c r="H97" s="210"/>
    </row>
    <row r="98" s="223" customFormat="true" ht="12.8" hidden="false" customHeight="false" outlineLevel="0" collapsed="false">
      <c r="A98" s="206" t="s">
        <v>446</v>
      </c>
      <c r="B98" s="211" t="s">
        <v>447</v>
      </c>
      <c r="C98" s="208" t="s">
        <v>330</v>
      </c>
      <c r="D98" s="225" t="n">
        <v>67.2</v>
      </c>
      <c r="E98" s="213" t="n">
        <v>72.218</v>
      </c>
      <c r="F98" s="209" t="n">
        <v>5.018</v>
      </c>
      <c r="G98" s="209" t="n">
        <v>7.46726190476191</v>
      </c>
      <c r="H98" s="210"/>
    </row>
    <row r="99" customFormat="false" ht="12.8" hidden="false" customHeight="false" outlineLevel="0" collapsed="false">
      <c r="A99" s="206" t="s">
        <v>448</v>
      </c>
      <c r="B99" s="211" t="s">
        <v>449</v>
      </c>
      <c r="C99" s="208" t="s">
        <v>330</v>
      </c>
      <c r="D99" s="215"/>
      <c r="E99" s="213"/>
      <c r="F99" s="213"/>
      <c r="G99" s="213"/>
      <c r="H99" s="210"/>
    </row>
    <row r="100" customFormat="false" ht="12.8" hidden="false" customHeight="false" outlineLevel="0" collapsed="false">
      <c r="A100" s="206" t="s">
        <v>450</v>
      </c>
      <c r="B100" s="214" t="s">
        <v>451</v>
      </c>
      <c r="C100" s="208" t="s">
        <v>330</v>
      </c>
      <c r="D100" s="215"/>
      <c r="E100" s="213"/>
      <c r="F100" s="213"/>
      <c r="G100" s="213"/>
      <c r="H100" s="210"/>
    </row>
    <row r="101" s="223" customFormat="true" ht="12.8" hidden="false" customHeight="false" outlineLevel="0" collapsed="false">
      <c r="A101" s="206" t="s">
        <v>452</v>
      </c>
      <c r="B101" s="211" t="s">
        <v>453</v>
      </c>
      <c r="C101" s="208" t="s">
        <v>330</v>
      </c>
      <c r="D101" s="215" t="n">
        <v>8</v>
      </c>
      <c r="E101" s="213" t="n">
        <v>52.053</v>
      </c>
      <c r="F101" s="209" t="n">
        <v>44.053</v>
      </c>
      <c r="G101" s="209"/>
      <c r="H101" s="210"/>
    </row>
    <row r="102" s="216" customFormat="true" ht="12.8" hidden="false" customHeight="false" outlineLevel="0" collapsed="false">
      <c r="A102" s="206" t="s">
        <v>454</v>
      </c>
      <c r="B102" s="207" t="s">
        <v>455</v>
      </c>
      <c r="C102" s="208" t="s">
        <v>330</v>
      </c>
      <c r="D102" s="209" t="n">
        <v>186.28504</v>
      </c>
      <c r="E102" s="209" t="n">
        <v>97.08</v>
      </c>
      <c r="F102" s="209" t="n">
        <v>-89.2050399999999</v>
      </c>
      <c r="G102" s="209" t="n">
        <v>-47.8863144351258</v>
      </c>
      <c r="H102" s="210"/>
    </row>
    <row r="103" customFormat="false" ht="24.55" hidden="false" customHeight="false" outlineLevel="0" collapsed="false">
      <c r="A103" s="206" t="s">
        <v>456</v>
      </c>
      <c r="B103" s="214" t="s">
        <v>457</v>
      </c>
      <c r="C103" s="208" t="s">
        <v>330</v>
      </c>
      <c r="D103" s="212"/>
      <c r="E103" s="213"/>
      <c r="F103" s="213"/>
      <c r="G103" s="213"/>
      <c r="H103" s="210"/>
    </row>
    <row r="104" customFormat="false" ht="24.55" hidden="false" customHeight="false" outlineLevel="0" collapsed="false">
      <c r="A104" s="206" t="s">
        <v>458</v>
      </c>
      <c r="B104" s="214" t="s">
        <v>332</v>
      </c>
      <c r="C104" s="208" t="s">
        <v>330</v>
      </c>
      <c r="D104" s="212"/>
      <c r="E104" s="213"/>
      <c r="F104" s="213"/>
      <c r="G104" s="213"/>
      <c r="H104" s="210"/>
    </row>
    <row r="105" customFormat="false" ht="24.55" hidden="false" customHeight="false" outlineLevel="0" collapsed="false">
      <c r="A105" s="206" t="s">
        <v>459</v>
      </c>
      <c r="B105" s="214" t="s">
        <v>333</v>
      </c>
      <c r="C105" s="208" t="s">
        <v>330</v>
      </c>
      <c r="D105" s="212"/>
      <c r="E105" s="213"/>
      <c r="F105" s="213"/>
      <c r="G105" s="213"/>
      <c r="H105" s="210"/>
    </row>
    <row r="106" customFormat="false" ht="24.55" hidden="false" customHeight="false" outlineLevel="0" collapsed="false">
      <c r="A106" s="206" t="s">
        <v>460</v>
      </c>
      <c r="B106" s="214" t="s">
        <v>334</v>
      </c>
      <c r="C106" s="208" t="s">
        <v>330</v>
      </c>
      <c r="D106" s="212"/>
      <c r="E106" s="213"/>
      <c r="F106" s="213"/>
      <c r="G106" s="213"/>
      <c r="H106" s="210"/>
    </row>
    <row r="107" customFormat="false" ht="12.8" hidden="false" customHeight="false" outlineLevel="0" collapsed="false">
      <c r="A107" s="206" t="s">
        <v>461</v>
      </c>
      <c r="B107" s="211" t="s">
        <v>335</v>
      </c>
      <c r="C107" s="208" t="s">
        <v>330</v>
      </c>
      <c r="D107" s="212"/>
      <c r="E107" s="213"/>
      <c r="F107" s="213"/>
      <c r="G107" s="213"/>
      <c r="H107" s="210"/>
    </row>
    <row r="108" s="216" customFormat="true" ht="12.8" hidden="false" customHeight="false" outlineLevel="0" collapsed="false">
      <c r="A108" s="206" t="s">
        <v>462</v>
      </c>
      <c r="B108" s="211" t="s">
        <v>336</v>
      </c>
      <c r="C108" s="208" t="s">
        <v>330</v>
      </c>
      <c r="D108" s="222" t="n">
        <v>69.58</v>
      </c>
      <c r="E108" s="209" t="n">
        <v>15.834</v>
      </c>
      <c r="F108" s="209" t="n">
        <v>-53.746</v>
      </c>
      <c r="G108" s="209" t="n">
        <v>-77.2434607645875</v>
      </c>
      <c r="H108" s="210"/>
    </row>
    <row r="109" customFormat="false" ht="12.8" hidden="false" customHeight="false" outlineLevel="0" collapsed="false">
      <c r="A109" s="206" t="s">
        <v>463</v>
      </c>
      <c r="B109" s="211" t="s">
        <v>337</v>
      </c>
      <c r="C109" s="208" t="s">
        <v>330</v>
      </c>
      <c r="D109" s="215"/>
      <c r="E109" s="213"/>
      <c r="F109" s="213"/>
      <c r="G109" s="213"/>
      <c r="H109" s="210"/>
    </row>
    <row r="110" s="216" customFormat="true" ht="12.8" hidden="false" customHeight="false" outlineLevel="0" collapsed="false">
      <c r="A110" s="206" t="s">
        <v>464</v>
      </c>
      <c r="B110" s="211" t="s">
        <v>338</v>
      </c>
      <c r="C110" s="208" t="s">
        <v>330</v>
      </c>
      <c r="D110" s="222" t="n">
        <v>130.24336</v>
      </c>
      <c r="E110" s="209" t="n">
        <v>57.134</v>
      </c>
      <c r="F110" s="209" t="n">
        <v>-73.10936</v>
      </c>
      <c r="G110" s="209" t="n">
        <v>-56.1328884635654</v>
      </c>
      <c r="H110" s="210"/>
    </row>
    <row r="111" customFormat="false" ht="12.8" hidden="false" customHeight="false" outlineLevel="0" collapsed="false">
      <c r="A111" s="206" t="s">
        <v>465</v>
      </c>
      <c r="B111" s="211" t="s">
        <v>340</v>
      </c>
      <c r="C111" s="208" t="s">
        <v>330</v>
      </c>
      <c r="D111" s="215"/>
      <c r="E111" s="213"/>
      <c r="F111" s="213"/>
      <c r="G111" s="213"/>
      <c r="H111" s="210"/>
    </row>
    <row r="112" customFormat="false" ht="12.8" hidden="false" customHeight="false" outlineLevel="0" collapsed="false">
      <c r="A112" s="206" t="s">
        <v>466</v>
      </c>
      <c r="B112" s="211" t="s">
        <v>342</v>
      </c>
      <c r="C112" s="208" t="s">
        <v>330</v>
      </c>
      <c r="D112" s="215"/>
      <c r="E112" s="213"/>
      <c r="F112" s="213"/>
      <c r="G112" s="213"/>
      <c r="H112" s="210"/>
    </row>
    <row r="113" customFormat="false" ht="24.55" hidden="false" customHeight="false" outlineLevel="0" collapsed="false">
      <c r="A113" s="206" t="s">
        <v>467</v>
      </c>
      <c r="B113" s="214" t="s">
        <v>344</v>
      </c>
      <c r="C113" s="208" t="s">
        <v>330</v>
      </c>
      <c r="D113" s="215"/>
      <c r="E113" s="213"/>
      <c r="F113" s="213"/>
      <c r="G113" s="213"/>
      <c r="H113" s="210"/>
    </row>
    <row r="114" customFormat="false" ht="12.8" hidden="false" customHeight="false" outlineLevel="0" collapsed="false">
      <c r="A114" s="206" t="s">
        <v>468</v>
      </c>
      <c r="B114" s="211" t="s">
        <v>346</v>
      </c>
      <c r="C114" s="208" t="s">
        <v>330</v>
      </c>
      <c r="D114" s="215"/>
      <c r="E114" s="213"/>
      <c r="F114" s="213"/>
      <c r="G114" s="213"/>
      <c r="H114" s="210"/>
    </row>
    <row r="115" customFormat="false" ht="12.8" hidden="false" customHeight="false" outlineLevel="0" collapsed="false">
      <c r="A115" s="206" t="s">
        <v>469</v>
      </c>
      <c r="B115" s="211" t="s">
        <v>348</v>
      </c>
      <c r="C115" s="208" t="s">
        <v>330</v>
      </c>
      <c r="D115" s="215"/>
      <c r="E115" s="213"/>
      <c r="F115" s="213"/>
      <c r="G115" s="213"/>
      <c r="H115" s="210"/>
    </row>
    <row r="116" s="216" customFormat="true" ht="12.8" hidden="false" customHeight="false" outlineLevel="0" collapsed="false">
      <c r="A116" s="206" t="s">
        <v>470</v>
      </c>
      <c r="B116" s="211" t="s">
        <v>350</v>
      </c>
      <c r="C116" s="208" t="s">
        <v>330</v>
      </c>
      <c r="D116" s="222" t="n">
        <v>2.96168</v>
      </c>
      <c r="E116" s="209" t="n">
        <v>24.112</v>
      </c>
      <c r="F116" s="209" t="n">
        <v>21.15032</v>
      </c>
      <c r="G116" s="209" t="n">
        <v>714.132519380892</v>
      </c>
      <c r="H116" s="210"/>
    </row>
    <row r="117" s="216" customFormat="true" ht="12.8" hidden="false" customHeight="false" outlineLevel="0" collapsed="false">
      <c r="A117" s="206" t="s">
        <v>471</v>
      </c>
      <c r="B117" s="207" t="s">
        <v>472</v>
      </c>
      <c r="C117" s="208" t="s">
        <v>330</v>
      </c>
      <c r="D117" s="209" t="n">
        <v>44.036008</v>
      </c>
      <c r="E117" s="209" t="n">
        <v>23.755</v>
      </c>
      <c r="F117" s="209" t="n">
        <v>-20.281008</v>
      </c>
      <c r="G117" s="209" t="n">
        <v>-46.0555098454883</v>
      </c>
      <c r="H117" s="210"/>
    </row>
    <row r="118" customFormat="false" ht="12.8" hidden="false" customHeight="false" outlineLevel="0" collapsed="false">
      <c r="A118" s="206" t="s">
        <v>473</v>
      </c>
      <c r="B118" s="211" t="s">
        <v>331</v>
      </c>
      <c r="C118" s="208" t="s">
        <v>330</v>
      </c>
      <c r="D118" s="212"/>
      <c r="E118" s="213"/>
      <c r="F118" s="213"/>
      <c r="G118" s="213"/>
      <c r="H118" s="210"/>
    </row>
    <row r="119" customFormat="false" ht="24.55" hidden="false" customHeight="false" outlineLevel="0" collapsed="false">
      <c r="A119" s="206" t="s">
        <v>474</v>
      </c>
      <c r="B119" s="214" t="s">
        <v>332</v>
      </c>
      <c r="C119" s="208" t="s">
        <v>330</v>
      </c>
      <c r="D119" s="212"/>
      <c r="E119" s="213"/>
      <c r="F119" s="213"/>
      <c r="G119" s="213"/>
      <c r="H119" s="210"/>
    </row>
    <row r="120" customFormat="false" ht="24.55" hidden="false" customHeight="false" outlineLevel="0" collapsed="false">
      <c r="A120" s="206" t="s">
        <v>475</v>
      </c>
      <c r="B120" s="214" t="s">
        <v>333</v>
      </c>
      <c r="C120" s="208" t="s">
        <v>330</v>
      </c>
      <c r="D120" s="212"/>
      <c r="E120" s="213"/>
      <c r="F120" s="213"/>
      <c r="G120" s="213"/>
      <c r="H120" s="210"/>
    </row>
    <row r="121" customFormat="false" ht="24.55" hidden="false" customHeight="false" outlineLevel="0" collapsed="false">
      <c r="A121" s="206" t="s">
        <v>476</v>
      </c>
      <c r="B121" s="214" t="s">
        <v>334</v>
      </c>
      <c r="C121" s="208" t="s">
        <v>330</v>
      </c>
      <c r="D121" s="212"/>
      <c r="E121" s="213"/>
      <c r="F121" s="213"/>
      <c r="G121" s="213"/>
      <c r="H121" s="210"/>
    </row>
    <row r="122" customFormat="false" ht="12.8" hidden="false" customHeight="false" outlineLevel="0" collapsed="false">
      <c r="A122" s="206" t="s">
        <v>477</v>
      </c>
      <c r="B122" s="221" t="s">
        <v>478</v>
      </c>
      <c r="C122" s="208" t="s">
        <v>330</v>
      </c>
      <c r="D122" s="212"/>
      <c r="E122" s="213"/>
      <c r="F122" s="213"/>
      <c r="G122" s="213"/>
      <c r="H122" s="210"/>
    </row>
    <row r="123" s="216" customFormat="true" ht="12.8" hidden="false" customHeight="false" outlineLevel="0" collapsed="false">
      <c r="A123" s="206" t="s">
        <v>479</v>
      </c>
      <c r="B123" s="221" t="s">
        <v>480</v>
      </c>
      <c r="C123" s="208" t="s">
        <v>330</v>
      </c>
      <c r="D123" s="215" t="n">
        <v>17.395</v>
      </c>
      <c r="E123" s="213" t="n">
        <v>3.875</v>
      </c>
      <c r="F123" s="209" t="n">
        <v>-13.52</v>
      </c>
      <c r="G123" s="209" t="n">
        <v>-77.7234837597011</v>
      </c>
      <c r="H123" s="210"/>
    </row>
    <row r="124" customFormat="false" ht="12.8" hidden="false" customHeight="false" outlineLevel="0" collapsed="false">
      <c r="A124" s="206" t="s">
        <v>481</v>
      </c>
      <c r="B124" s="221" t="s">
        <v>482</v>
      </c>
      <c r="C124" s="208" t="s">
        <v>330</v>
      </c>
      <c r="D124" s="215"/>
      <c r="E124" s="213"/>
      <c r="F124" s="213"/>
      <c r="G124" s="213"/>
      <c r="H124" s="210"/>
    </row>
    <row r="125" s="216" customFormat="true" ht="12.8" hidden="false" customHeight="false" outlineLevel="0" collapsed="false">
      <c r="A125" s="206" t="s">
        <v>483</v>
      </c>
      <c r="B125" s="221" t="s">
        <v>484</v>
      </c>
      <c r="C125" s="208" t="s">
        <v>330</v>
      </c>
      <c r="D125" s="215" t="n">
        <v>26.048672</v>
      </c>
      <c r="E125" s="213" t="n">
        <v>13.98</v>
      </c>
      <c r="F125" s="209" t="n">
        <v>-12.068672</v>
      </c>
      <c r="G125" s="209" t="n">
        <v>-46.3312371548154</v>
      </c>
      <c r="H125" s="210"/>
    </row>
    <row r="126" customFormat="false" ht="12.8" hidden="false" customHeight="false" outlineLevel="0" collapsed="false">
      <c r="A126" s="206" t="s">
        <v>485</v>
      </c>
      <c r="B126" s="221" t="s">
        <v>486</v>
      </c>
      <c r="C126" s="208" t="s">
        <v>330</v>
      </c>
      <c r="D126" s="215"/>
      <c r="E126" s="213"/>
      <c r="F126" s="213"/>
      <c r="G126" s="213"/>
      <c r="H126" s="210"/>
    </row>
    <row r="127" customFormat="false" ht="12.8" hidden="false" customHeight="false" outlineLevel="0" collapsed="false">
      <c r="A127" s="206" t="s">
        <v>487</v>
      </c>
      <c r="B127" s="221" t="s">
        <v>488</v>
      </c>
      <c r="C127" s="208" t="s">
        <v>330</v>
      </c>
      <c r="D127" s="215"/>
      <c r="E127" s="213"/>
      <c r="F127" s="213"/>
      <c r="G127" s="213"/>
      <c r="H127" s="210"/>
    </row>
    <row r="128" customFormat="false" ht="24.55" hidden="false" customHeight="false" outlineLevel="0" collapsed="false">
      <c r="A128" s="206" t="s">
        <v>489</v>
      </c>
      <c r="B128" s="221" t="s">
        <v>344</v>
      </c>
      <c r="C128" s="208" t="s">
        <v>330</v>
      </c>
      <c r="D128" s="215"/>
      <c r="E128" s="213"/>
      <c r="F128" s="213"/>
      <c r="G128" s="213"/>
      <c r="H128" s="210"/>
    </row>
    <row r="129" customFormat="false" ht="12.8" hidden="false" customHeight="false" outlineLevel="0" collapsed="false">
      <c r="A129" s="206" t="s">
        <v>490</v>
      </c>
      <c r="B129" s="211" t="s">
        <v>491</v>
      </c>
      <c r="C129" s="208" t="s">
        <v>330</v>
      </c>
      <c r="D129" s="215"/>
      <c r="E129" s="213"/>
      <c r="F129" s="213"/>
      <c r="G129" s="213"/>
      <c r="H129" s="210"/>
    </row>
    <row r="130" customFormat="false" ht="12.8" hidden="false" customHeight="false" outlineLevel="0" collapsed="false">
      <c r="A130" s="206" t="s">
        <v>492</v>
      </c>
      <c r="B130" s="211" t="s">
        <v>348</v>
      </c>
      <c r="C130" s="208" t="s">
        <v>330</v>
      </c>
      <c r="D130" s="215"/>
      <c r="E130" s="213"/>
      <c r="F130" s="213"/>
      <c r="G130" s="213"/>
      <c r="H130" s="210"/>
    </row>
    <row r="131" s="216" customFormat="true" ht="12.8" hidden="false" customHeight="false" outlineLevel="0" collapsed="false">
      <c r="A131" s="206" t="s">
        <v>493</v>
      </c>
      <c r="B131" s="221" t="s">
        <v>494</v>
      </c>
      <c r="C131" s="208" t="s">
        <v>330</v>
      </c>
      <c r="D131" s="215" t="n">
        <v>0.592336</v>
      </c>
      <c r="E131" s="213" t="n">
        <v>5.9</v>
      </c>
      <c r="F131" s="209" t="n">
        <v>5.307664</v>
      </c>
      <c r="G131" s="209" t="n">
        <v>896.056292374599</v>
      </c>
      <c r="H131" s="210"/>
    </row>
    <row r="132" s="216" customFormat="true" ht="12.8" hidden="false" customHeight="false" outlineLevel="0" collapsed="false">
      <c r="A132" s="206" t="s">
        <v>495</v>
      </c>
      <c r="B132" s="207" t="s">
        <v>496</v>
      </c>
      <c r="C132" s="208" t="s">
        <v>330</v>
      </c>
      <c r="D132" s="209" t="n">
        <v>158.749032</v>
      </c>
      <c r="E132" s="209" t="n">
        <v>73.325</v>
      </c>
      <c r="F132" s="209" t="n">
        <v>-85.424032</v>
      </c>
      <c r="G132" s="209" t="n">
        <v>-53.8107419766818</v>
      </c>
      <c r="H132" s="210"/>
    </row>
    <row r="133" customFormat="false" ht="12.8" hidden="false" customHeight="false" outlineLevel="0" collapsed="false">
      <c r="A133" s="206" t="s">
        <v>497</v>
      </c>
      <c r="B133" s="211" t="s">
        <v>331</v>
      </c>
      <c r="C133" s="208" t="s">
        <v>330</v>
      </c>
      <c r="D133" s="212"/>
      <c r="E133" s="213"/>
      <c r="F133" s="213"/>
      <c r="G133" s="213"/>
      <c r="H133" s="210"/>
    </row>
    <row r="134" customFormat="false" ht="24.55" hidden="false" customHeight="false" outlineLevel="0" collapsed="false">
      <c r="A134" s="206" t="s">
        <v>498</v>
      </c>
      <c r="B134" s="214" t="s">
        <v>332</v>
      </c>
      <c r="C134" s="208" t="s">
        <v>330</v>
      </c>
      <c r="D134" s="212"/>
      <c r="E134" s="213"/>
      <c r="F134" s="213"/>
      <c r="G134" s="213"/>
      <c r="H134" s="210"/>
    </row>
    <row r="135" customFormat="false" ht="24.55" hidden="false" customHeight="false" outlineLevel="0" collapsed="false">
      <c r="A135" s="206" t="s">
        <v>499</v>
      </c>
      <c r="B135" s="214" t="s">
        <v>333</v>
      </c>
      <c r="C135" s="208" t="s">
        <v>330</v>
      </c>
      <c r="D135" s="212"/>
      <c r="E135" s="213"/>
      <c r="F135" s="213"/>
      <c r="G135" s="213"/>
      <c r="H135" s="210"/>
    </row>
    <row r="136" customFormat="false" ht="24.55" hidden="false" customHeight="false" outlineLevel="0" collapsed="false">
      <c r="A136" s="206" t="s">
        <v>500</v>
      </c>
      <c r="B136" s="214" t="s">
        <v>334</v>
      </c>
      <c r="C136" s="208" t="s">
        <v>330</v>
      </c>
      <c r="D136" s="212"/>
      <c r="E136" s="213"/>
      <c r="F136" s="213"/>
      <c r="G136" s="213"/>
      <c r="H136" s="210"/>
    </row>
    <row r="137" customFormat="false" ht="12.8" hidden="false" customHeight="false" outlineLevel="0" collapsed="false">
      <c r="A137" s="206" t="s">
        <v>501</v>
      </c>
      <c r="B137" s="211" t="s">
        <v>335</v>
      </c>
      <c r="C137" s="208" t="s">
        <v>330</v>
      </c>
      <c r="D137" s="212"/>
      <c r="E137" s="213"/>
      <c r="F137" s="213"/>
      <c r="G137" s="213"/>
      <c r="H137" s="210"/>
    </row>
    <row r="138" s="216" customFormat="true" ht="12.8" hidden="false" customHeight="false" outlineLevel="0" collapsed="false">
      <c r="A138" s="206" t="s">
        <v>502</v>
      </c>
      <c r="B138" s="211" t="s">
        <v>336</v>
      </c>
      <c r="C138" s="208" t="s">
        <v>330</v>
      </c>
      <c r="D138" s="226" t="n">
        <v>52.185</v>
      </c>
      <c r="E138" s="226" t="n">
        <v>11.959</v>
      </c>
      <c r="F138" s="209" t="n">
        <v>-40.226</v>
      </c>
      <c r="G138" s="209" t="n">
        <v>-77.0834530995497</v>
      </c>
      <c r="H138" s="210"/>
    </row>
    <row r="139" customFormat="false" ht="12.8" hidden="false" customHeight="false" outlineLevel="0" collapsed="false">
      <c r="A139" s="206" t="s">
        <v>503</v>
      </c>
      <c r="B139" s="211" t="s">
        <v>337</v>
      </c>
      <c r="C139" s="208" t="s">
        <v>330</v>
      </c>
      <c r="D139" s="209"/>
      <c r="E139" s="209"/>
      <c r="F139" s="209"/>
      <c r="G139" s="209"/>
      <c r="H139" s="210"/>
    </row>
    <row r="140" s="216" customFormat="true" ht="12.8" hidden="false" customHeight="false" outlineLevel="0" collapsed="false">
      <c r="A140" s="206" t="s">
        <v>504</v>
      </c>
      <c r="B140" s="214" t="s">
        <v>338</v>
      </c>
      <c r="C140" s="208" t="s">
        <v>330</v>
      </c>
      <c r="D140" s="209" t="n">
        <v>104.194688</v>
      </c>
      <c r="E140" s="226" t="n">
        <v>43.154</v>
      </c>
      <c r="F140" s="209" t="n">
        <v>-61.040688</v>
      </c>
      <c r="G140" s="209" t="n">
        <v>-58.5833012907529</v>
      </c>
      <c r="H140" s="210"/>
    </row>
    <row r="141" customFormat="false" ht="12.8" hidden="false" customHeight="false" outlineLevel="0" collapsed="false">
      <c r="A141" s="206" t="s">
        <v>505</v>
      </c>
      <c r="B141" s="211" t="s">
        <v>340</v>
      </c>
      <c r="C141" s="208" t="s">
        <v>330</v>
      </c>
      <c r="D141" s="209"/>
      <c r="E141" s="209"/>
      <c r="F141" s="209"/>
      <c r="G141" s="209"/>
      <c r="H141" s="210"/>
    </row>
    <row r="142" customFormat="false" ht="12.8" hidden="false" customHeight="false" outlineLevel="0" collapsed="false">
      <c r="A142" s="206" t="s">
        <v>506</v>
      </c>
      <c r="B142" s="211" t="s">
        <v>342</v>
      </c>
      <c r="C142" s="208" t="s">
        <v>330</v>
      </c>
      <c r="D142" s="209"/>
      <c r="E142" s="209"/>
      <c r="F142" s="209"/>
      <c r="G142" s="209"/>
      <c r="H142" s="210"/>
    </row>
    <row r="143" customFormat="false" ht="24.55" hidden="false" customHeight="false" outlineLevel="0" collapsed="false">
      <c r="A143" s="206" t="s">
        <v>507</v>
      </c>
      <c r="B143" s="214" t="s">
        <v>344</v>
      </c>
      <c r="C143" s="208" t="s">
        <v>330</v>
      </c>
      <c r="D143" s="209"/>
      <c r="E143" s="209"/>
      <c r="F143" s="209"/>
      <c r="G143" s="209"/>
      <c r="H143" s="210"/>
    </row>
    <row r="144" customFormat="false" ht="12.8" hidden="false" customHeight="false" outlineLevel="0" collapsed="false">
      <c r="A144" s="206" t="s">
        <v>508</v>
      </c>
      <c r="B144" s="211" t="s">
        <v>346</v>
      </c>
      <c r="C144" s="208" t="s">
        <v>330</v>
      </c>
      <c r="D144" s="209"/>
      <c r="E144" s="209"/>
      <c r="F144" s="209"/>
      <c r="G144" s="209"/>
      <c r="H144" s="210"/>
    </row>
    <row r="145" customFormat="false" ht="12.8" hidden="false" customHeight="false" outlineLevel="0" collapsed="false">
      <c r="A145" s="206" t="s">
        <v>509</v>
      </c>
      <c r="B145" s="211" t="s">
        <v>348</v>
      </c>
      <c r="C145" s="208" t="s">
        <v>330</v>
      </c>
      <c r="D145" s="209"/>
      <c r="E145" s="209"/>
      <c r="F145" s="209"/>
      <c r="G145" s="209"/>
      <c r="H145" s="210"/>
    </row>
    <row r="146" s="216" customFormat="true" ht="12.8" hidden="false" customHeight="false" outlineLevel="0" collapsed="false">
      <c r="A146" s="206" t="s">
        <v>510</v>
      </c>
      <c r="B146" s="211" t="s">
        <v>350</v>
      </c>
      <c r="C146" s="208" t="s">
        <v>330</v>
      </c>
      <c r="D146" s="209" t="n">
        <v>2.369344</v>
      </c>
      <c r="E146" s="226" t="n">
        <v>18.212</v>
      </c>
      <c r="F146" s="209" t="n">
        <v>15.842656</v>
      </c>
      <c r="G146" s="209" t="n">
        <v>668.651576132465</v>
      </c>
      <c r="H146" s="210"/>
    </row>
    <row r="147" customFormat="false" ht="12.8" hidden="false" customHeight="false" outlineLevel="0" collapsed="false">
      <c r="A147" s="206" t="s">
        <v>511</v>
      </c>
      <c r="B147" s="207" t="s">
        <v>55</v>
      </c>
      <c r="C147" s="208" t="s">
        <v>330</v>
      </c>
      <c r="D147" s="212"/>
      <c r="E147" s="213"/>
      <c r="F147" s="213"/>
      <c r="G147" s="213"/>
      <c r="H147" s="210"/>
    </row>
    <row r="148" customFormat="false" ht="12.8" hidden="false" customHeight="false" outlineLevel="0" collapsed="false">
      <c r="A148" s="206" t="s">
        <v>512</v>
      </c>
      <c r="B148" s="221" t="s">
        <v>513</v>
      </c>
      <c r="C148" s="208" t="s">
        <v>330</v>
      </c>
      <c r="D148" s="213" t="n">
        <v>200.0425</v>
      </c>
      <c r="E148" s="213" t="n">
        <v>81.7012</v>
      </c>
      <c r="F148" s="209" t="n">
        <v>-118.3413</v>
      </c>
      <c r="G148" s="209" t="n">
        <v>-59.158078908232</v>
      </c>
      <c r="H148" s="210"/>
    </row>
    <row r="149" customFormat="false" ht="12.8" hidden="false" customHeight="false" outlineLevel="0" collapsed="false">
      <c r="A149" s="206" t="s">
        <v>514</v>
      </c>
      <c r="B149" s="221" t="s">
        <v>57</v>
      </c>
      <c r="C149" s="208" t="s">
        <v>330</v>
      </c>
      <c r="D149" s="212"/>
      <c r="E149" s="213"/>
      <c r="F149" s="213"/>
      <c r="G149" s="213"/>
      <c r="H149" s="210"/>
    </row>
    <row r="150" customFormat="false" ht="12.8" hidden="false" customHeight="false" outlineLevel="0" collapsed="false">
      <c r="A150" s="206" t="s">
        <v>515</v>
      </c>
      <c r="B150" s="221" t="s">
        <v>58</v>
      </c>
      <c r="C150" s="208" t="s">
        <v>330</v>
      </c>
      <c r="D150" s="212"/>
      <c r="E150" s="213"/>
      <c r="F150" s="213"/>
      <c r="G150" s="213"/>
      <c r="H150" s="210"/>
    </row>
    <row r="151" customFormat="false" ht="18" hidden="false" customHeight="true" outlineLevel="0" collapsed="false">
      <c r="A151" s="206" t="s">
        <v>516</v>
      </c>
      <c r="B151" s="221" t="s">
        <v>517</v>
      </c>
      <c r="C151" s="208" t="s">
        <v>330</v>
      </c>
      <c r="D151" s="213" t="n">
        <v>53.749032</v>
      </c>
      <c r="E151" s="213" t="n">
        <v>-8.37620000000001</v>
      </c>
      <c r="F151" s="209"/>
      <c r="G151" s="209"/>
      <c r="H151" s="210"/>
    </row>
    <row r="152" customFormat="false" ht="18" hidden="false" customHeight="true" outlineLevel="0" collapsed="false">
      <c r="A152" s="206" t="s">
        <v>518</v>
      </c>
      <c r="B152" s="207" t="s">
        <v>406</v>
      </c>
      <c r="C152" s="208" t="s">
        <v>66</v>
      </c>
      <c r="D152" s="212"/>
      <c r="E152" s="213"/>
      <c r="F152" s="213"/>
      <c r="G152" s="213"/>
      <c r="H152" s="210"/>
    </row>
    <row r="153" customFormat="false" ht="37.5" hidden="false" customHeight="true" outlineLevel="0" collapsed="false">
      <c r="A153" s="206" t="s">
        <v>519</v>
      </c>
      <c r="B153" s="221" t="s">
        <v>520</v>
      </c>
      <c r="C153" s="208" t="s">
        <v>330</v>
      </c>
      <c r="D153" s="209" t="n">
        <v>475.827375</v>
      </c>
      <c r="E153" s="209" t="n">
        <v>402.538</v>
      </c>
      <c r="F153" s="209" t="n">
        <v>-73.289375</v>
      </c>
      <c r="G153" s="209" t="n">
        <v>-15.4025133589676</v>
      </c>
      <c r="H153" s="210"/>
    </row>
    <row r="154" customFormat="false" ht="18" hidden="false" customHeight="true" outlineLevel="0" collapsed="false">
      <c r="A154" s="206" t="s">
        <v>521</v>
      </c>
      <c r="B154" s="221" t="s">
        <v>522</v>
      </c>
      <c r="C154" s="208" t="s">
        <v>330</v>
      </c>
      <c r="D154" s="212" t="n">
        <v>1688.55</v>
      </c>
      <c r="E154" s="213" t="n">
        <v>1688.55</v>
      </c>
      <c r="F154" s="213"/>
      <c r="G154" s="213"/>
      <c r="H154" s="210"/>
    </row>
    <row r="155" customFormat="false" ht="18" hidden="false" customHeight="true" outlineLevel="0" collapsed="false">
      <c r="A155" s="206" t="s">
        <v>523</v>
      </c>
      <c r="B155" s="214" t="s">
        <v>524</v>
      </c>
      <c r="C155" s="208" t="s">
        <v>330</v>
      </c>
      <c r="D155" s="212" t="n">
        <v>1555.2</v>
      </c>
      <c r="E155" s="213" t="n">
        <v>1555.2</v>
      </c>
      <c r="F155" s="213"/>
      <c r="G155" s="213"/>
      <c r="H155" s="210"/>
    </row>
    <row r="156" customFormat="false" ht="18" hidden="false" customHeight="true" outlineLevel="0" collapsed="false">
      <c r="A156" s="206" t="s">
        <v>525</v>
      </c>
      <c r="B156" s="221" t="s">
        <v>526</v>
      </c>
      <c r="C156" s="208" t="s">
        <v>330</v>
      </c>
      <c r="D156" s="212" t="n">
        <v>954.846</v>
      </c>
      <c r="E156" s="213" t="n">
        <v>1700.76</v>
      </c>
      <c r="F156" s="213"/>
      <c r="G156" s="213"/>
      <c r="H156" s="210"/>
    </row>
    <row r="157" customFormat="false" ht="18" hidden="false" customHeight="true" outlineLevel="0" collapsed="false">
      <c r="A157" s="206" t="s">
        <v>527</v>
      </c>
      <c r="B157" s="214" t="s">
        <v>528</v>
      </c>
      <c r="C157" s="208" t="s">
        <v>330</v>
      </c>
      <c r="D157" s="212" t="n">
        <v>952.275</v>
      </c>
      <c r="E157" s="213" t="n">
        <v>1615.74</v>
      </c>
      <c r="F157" s="213"/>
      <c r="G157" s="213"/>
      <c r="H157" s="210"/>
    </row>
    <row r="158" customFormat="false" ht="24.55" hidden="false" customHeight="false" outlineLevel="0" collapsed="false">
      <c r="A158" s="206" t="s">
        <v>529</v>
      </c>
      <c r="B158" s="221" t="s">
        <v>530</v>
      </c>
      <c r="C158" s="208" t="s">
        <v>66</v>
      </c>
      <c r="D158" s="213" t="n">
        <v>2.0511052901403</v>
      </c>
      <c r="E158" s="213" t="n">
        <v>4.2250917925761</v>
      </c>
      <c r="F158" s="213"/>
      <c r="G158" s="213"/>
      <c r="H158" s="210"/>
    </row>
    <row r="159" customFormat="false" ht="12.8" hidden="false" customHeight="false" outlineLevel="0" collapsed="false">
      <c r="A159" s="205" t="s">
        <v>531</v>
      </c>
      <c r="B159" s="205"/>
      <c r="C159" s="205"/>
      <c r="D159" s="205"/>
      <c r="E159" s="205"/>
      <c r="F159" s="205"/>
      <c r="G159" s="205"/>
      <c r="H159" s="205"/>
    </row>
    <row r="160" customFormat="false" ht="31.5" hidden="false" customHeight="true" outlineLevel="0" collapsed="false">
      <c r="A160" s="206" t="s">
        <v>532</v>
      </c>
      <c r="B160" s="207" t="s">
        <v>533</v>
      </c>
      <c r="C160" s="208" t="s">
        <v>330</v>
      </c>
      <c r="D160" s="213" t="n">
        <v>4617.21504</v>
      </c>
      <c r="E160" s="213" t="n">
        <v>3453.554</v>
      </c>
      <c r="F160" s="209" t="n">
        <v>-1163.66104</v>
      </c>
      <c r="G160" s="209" t="n">
        <v>-25.2026606930571</v>
      </c>
      <c r="H160" s="210"/>
    </row>
    <row r="161" customFormat="false" ht="12.8" hidden="false" customHeight="false" outlineLevel="0" collapsed="false">
      <c r="A161" s="206" t="s">
        <v>534</v>
      </c>
      <c r="B161" s="211" t="s">
        <v>331</v>
      </c>
      <c r="C161" s="208" t="s">
        <v>330</v>
      </c>
      <c r="D161" s="212"/>
      <c r="E161" s="213"/>
      <c r="F161" s="213"/>
      <c r="G161" s="213"/>
      <c r="H161" s="210"/>
    </row>
    <row r="162" customFormat="false" ht="24.55" hidden="false" customHeight="false" outlineLevel="0" collapsed="false">
      <c r="A162" s="206" t="s">
        <v>535</v>
      </c>
      <c r="B162" s="214" t="s">
        <v>332</v>
      </c>
      <c r="C162" s="208" t="s">
        <v>330</v>
      </c>
      <c r="D162" s="212"/>
      <c r="E162" s="213"/>
      <c r="F162" s="213"/>
      <c r="G162" s="213"/>
      <c r="H162" s="210"/>
    </row>
    <row r="163" customFormat="false" ht="24.55" hidden="false" customHeight="false" outlineLevel="0" collapsed="false">
      <c r="A163" s="206" t="s">
        <v>536</v>
      </c>
      <c r="B163" s="214" t="s">
        <v>333</v>
      </c>
      <c r="C163" s="208" t="s">
        <v>330</v>
      </c>
      <c r="D163" s="212"/>
      <c r="E163" s="213"/>
      <c r="F163" s="213"/>
      <c r="G163" s="213"/>
      <c r="H163" s="210"/>
    </row>
    <row r="164" customFormat="false" ht="24.55" hidden="false" customHeight="false" outlineLevel="0" collapsed="false">
      <c r="A164" s="206" t="s">
        <v>537</v>
      </c>
      <c r="B164" s="214" t="s">
        <v>334</v>
      </c>
      <c r="C164" s="208" t="s">
        <v>330</v>
      </c>
      <c r="D164" s="212"/>
      <c r="E164" s="213"/>
      <c r="F164" s="213"/>
      <c r="G164" s="213"/>
      <c r="H164" s="210"/>
    </row>
    <row r="165" customFormat="false" ht="12.8" hidden="false" customHeight="false" outlineLevel="0" collapsed="false">
      <c r="A165" s="206" t="s">
        <v>538</v>
      </c>
      <c r="B165" s="211" t="s">
        <v>335</v>
      </c>
      <c r="C165" s="208" t="s">
        <v>330</v>
      </c>
      <c r="D165" s="212"/>
      <c r="E165" s="213"/>
      <c r="F165" s="213"/>
      <c r="G165" s="213"/>
      <c r="H165" s="210"/>
    </row>
    <row r="166" s="216" customFormat="true" ht="12.8" hidden="false" customHeight="false" outlineLevel="0" collapsed="false">
      <c r="A166" s="206" t="s">
        <v>539</v>
      </c>
      <c r="B166" s="211" t="s">
        <v>336</v>
      </c>
      <c r="C166" s="208" t="s">
        <v>330</v>
      </c>
      <c r="D166" s="215" t="n">
        <v>4395.64</v>
      </c>
      <c r="E166" s="213" t="n">
        <v>3273.597</v>
      </c>
      <c r="F166" s="209" t="n">
        <v>-1122.043</v>
      </c>
      <c r="G166" s="209" t="n">
        <v>-25.526271487201</v>
      </c>
      <c r="H166" s="210"/>
    </row>
    <row r="167" customFormat="false" ht="12.8" hidden="false" customHeight="false" outlineLevel="0" collapsed="false">
      <c r="A167" s="206" t="s">
        <v>540</v>
      </c>
      <c r="B167" s="211" t="s">
        <v>337</v>
      </c>
      <c r="C167" s="208" t="s">
        <v>330</v>
      </c>
      <c r="D167" s="215"/>
      <c r="E167" s="213"/>
      <c r="F167" s="213"/>
      <c r="G167" s="213"/>
      <c r="H167" s="210"/>
    </row>
    <row r="168" s="216" customFormat="true" ht="12.8" hidden="false" customHeight="false" outlineLevel="0" collapsed="false">
      <c r="A168" s="206" t="s">
        <v>541</v>
      </c>
      <c r="B168" s="211" t="s">
        <v>338</v>
      </c>
      <c r="C168" s="208" t="s">
        <v>330</v>
      </c>
      <c r="D168" s="215" t="n">
        <v>170.18336</v>
      </c>
      <c r="E168" s="213" t="n">
        <v>104.152</v>
      </c>
      <c r="F168" s="209" t="n">
        <v>-66.03136</v>
      </c>
      <c r="G168" s="209" t="n">
        <v>-38.8001271099595</v>
      </c>
      <c r="H168" s="210"/>
    </row>
    <row r="169" customFormat="false" ht="12.8" hidden="false" customHeight="false" outlineLevel="0" collapsed="false">
      <c r="A169" s="206" t="s">
        <v>542</v>
      </c>
      <c r="B169" s="211" t="s">
        <v>340</v>
      </c>
      <c r="C169" s="208" t="s">
        <v>330</v>
      </c>
      <c r="D169" s="215"/>
      <c r="E169" s="213"/>
      <c r="F169" s="213"/>
      <c r="G169" s="213"/>
      <c r="H169" s="210"/>
    </row>
    <row r="170" customFormat="false" ht="12.8" hidden="false" customHeight="false" outlineLevel="0" collapsed="false">
      <c r="A170" s="206" t="s">
        <v>543</v>
      </c>
      <c r="B170" s="211" t="s">
        <v>342</v>
      </c>
      <c r="C170" s="208" t="s">
        <v>330</v>
      </c>
      <c r="D170" s="215"/>
      <c r="E170" s="213"/>
      <c r="F170" s="213"/>
      <c r="G170" s="213"/>
      <c r="H170" s="210"/>
    </row>
    <row r="171" customFormat="false" ht="24.55" hidden="false" customHeight="false" outlineLevel="0" collapsed="false">
      <c r="A171" s="206" t="s">
        <v>544</v>
      </c>
      <c r="B171" s="214" t="s">
        <v>344</v>
      </c>
      <c r="C171" s="208" t="s">
        <v>330</v>
      </c>
      <c r="D171" s="215"/>
      <c r="E171" s="213"/>
      <c r="F171" s="213"/>
      <c r="G171" s="213"/>
      <c r="H171" s="210"/>
    </row>
    <row r="172" customFormat="false" ht="12.8" hidden="false" customHeight="false" outlineLevel="0" collapsed="false">
      <c r="A172" s="206" t="s">
        <v>545</v>
      </c>
      <c r="B172" s="211" t="s">
        <v>346</v>
      </c>
      <c r="C172" s="208" t="s">
        <v>330</v>
      </c>
      <c r="D172" s="215"/>
      <c r="E172" s="213"/>
      <c r="F172" s="213"/>
      <c r="G172" s="213"/>
      <c r="H172" s="210"/>
    </row>
    <row r="173" customFormat="false" ht="12.8" hidden="false" customHeight="false" outlineLevel="0" collapsed="false">
      <c r="A173" s="206" t="s">
        <v>546</v>
      </c>
      <c r="B173" s="211" t="s">
        <v>348</v>
      </c>
      <c r="C173" s="208" t="s">
        <v>330</v>
      </c>
      <c r="D173" s="215"/>
      <c r="E173" s="213"/>
      <c r="F173" s="213"/>
      <c r="G173" s="213"/>
      <c r="H173" s="210"/>
    </row>
    <row r="174" customFormat="false" ht="24.55" hidden="false" customHeight="false" outlineLevel="0" collapsed="false">
      <c r="A174" s="206" t="s">
        <v>547</v>
      </c>
      <c r="B174" s="221" t="s">
        <v>548</v>
      </c>
      <c r="C174" s="208" t="s">
        <v>330</v>
      </c>
      <c r="D174" s="215"/>
      <c r="E174" s="213"/>
      <c r="F174" s="213"/>
      <c r="G174" s="213"/>
      <c r="H174" s="210"/>
    </row>
    <row r="175" customFormat="false" ht="12.8" hidden="false" customHeight="false" outlineLevel="0" collapsed="false">
      <c r="A175" s="206" t="s">
        <v>549</v>
      </c>
      <c r="B175" s="214" t="s">
        <v>550</v>
      </c>
      <c r="C175" s="208" t="s">
        <v>330</v>
      </c>
      <c r="D175" s="215"/>
      <c r="E175" s="213"/>
      <c r="F175" s="213"/>
      <c r="G175" s="213"/>
      <c r="H175" s="210"/>
    </row>
    <row r="176" customFormat="false" ht="12.8" hidden="false" customHeight="false" outlineLevel="0" collapsed="false">
      <c r="A176" s="206" t="s">
        <v>551</v>
      </c>
      <c r="B176" s="214" t="s">
        <v>552</v>
      </c>
      <c r="C176" s="208" t="s">
        <v>330</v>
      </c>
      <c r="D176" s="215"/>
      <c r="E176" s="213"/>
      <c r="F176" s="213"/>
      <c r="G176" s="213"/>
      <c r="H176" s="210"/>
    </row>
    <row r="177" s="216" customFormat="true" ht="12.8" hidden="false" customHeight="false" outlineLevel="0" collapsed="false">
      <c r="A177" s="206" t="s">
        <v>553</v>
      </c>
      <c r="B177" s="211" t="s">
        <v>350</v>
      </c>
      <c r="C177" s="208" t="s">
        <v>330</v>
      </c>
      <c r="D177" s="215" t="n">
        <v>51.39168</v>
      </c>
      <c r="E177" s="213" t="n">
        <v>75.805</v>
      </c>
      <c r="F177" s="209" t="n">
        <v>24.41332</v>
      </c>
      <c r="G177" s="209" t="n">
        <v>47.5044209490719</v>
      </c>
      <c r="H177" s="210"/>
    </row>
    <row r="178" s="227" customFormat="true" ht="12.8" hidden="false" customHeight="false" outlineLevel="0" collapsed="false">
      <c r="A178" s="206" t="s">
        <v>554</v>
      </c>
      <c r="B178" s="207" t="s">
        <v>555</v>
      </c>
      <c r="C178" s="208" t="s">
        <v>330</v>
      </c>
      <c r="D178" s="213" t="n">
        <v>4296.47011295936</v>
      </c>
      <c r="E178" s="213" t="n">
        <v>3186.592</v>
      </c>
      <c r="F178" s="209" t="n">
        <v>-1109.87811295936</v>
      </c>
      <c r="G178" s="209" t="n">
        <v>-25.8323247638022</v>
      </c>
      <c r="H178" s="210"/>
    </row>
    <row r="179" s="223" customFormat="true" ht="12.8" hidden="false" customHeight="false" outlineLevel="0" collapsed="false">
      <c r="A179" s="206" t="s">
        <v>556</v>
      </c>
      <c r="B179" s="221" t="s">
        <v>557</v>
      </c>
      <c r="C179" s="208" t="s">
        <v>330</v>
      </c>
      <c r="D179" s="215" t="n">
        <v>18.143248</v>
      </c>
      <c r="E179" s="213" t="n">
        <v>10.333</v>
      </c>
      <c r="F179" s="209" t="n">
        <v>-7.810248</v>
      </c>
      <c r="G179" s="209" t="n">
        <v>-43.0476836341542</v>
      </c>
      <c r="H179" s="210"/>
    </row>
    <row r="180" s="223" customFormat="true" ht="12.8" hidden="false" customHeight="false" outlineLevel="0" collapsed="false">
      <c r="A180" s="206" t="s">
        <v>558</v>
      </c>
      <c r="B180" s="221" t="s">
        <v>559</v>
      </c>
      <c r="C180" s="208" t="s">
        <v>330</v>
      </c>
      <c r="D180" s="215" t="n">
        <v>854.6878912</v>
      </c>
      <c r="E180" s="213" t="n">
        <v>429.729</v>
      </c>
      <c r="F180" s="209" t="n">
        <v>-424.9588912</v>
      </c>
      <c r="G180" s="209" t="n">
        <v>-49.7209444026812</v>
      </c>
      <c r="H180" s="210"/>
    </row>
    <row r="181" customFormat="false" ht="12.8" hidden="false" customHeight="false" outlineLevel="0" collapsed="false">
      <c r="A181" s="206" t="s">
        <v>560</v>
      </c>
      <c r="B181" s="214" t="s">
        <v>561</v>
      </c>
      <c r="C181" s="208" t="s">
        <v>330</v>
      </c>
      <c r="D181" s="215"/>
      <c r="E181" s="213"/>
      <c r="F181" s="213"/>
      <c r="G181" s="213"/>
      <c r="H181" s="210"/>
    </row>
    <row r="182" customFormat="false" ht="12.8" hidden="false" customHeight="false" outlineLevel="0" collapsed="false">
      <c r="A182" s="206" t="s">
        <v>562</v>
      </c>
      <c r="B182" s="214" t="s">
        <v>563</v>
      </c>
      <c r="C182" s="208" t="s">
        <v>330</v>
      </c>
      <c r="D182" s="215" t="n">
        <v>7.5678912</v>
      </c>
      <c r="E182" s="213" t="n">
        <v>6.979</v>
      </c>
      <c r="F182" s="209" t="n">
        <v>-0.588891199999999</v>
      </c>
      <c r="G182" s="209" t="n">
        <v>-7.7814437924266</v>
      </c>
      <c r="H182" s="210"/>
    </row>
    <row r="183" s="223" customFormat="true" ht="12.8" hidden="false" customHeight="false" outlineLevel="0" collapsed="false">
      <c r="A183" s="206" t="s">
        <v>564</v>
      </c>
      <c r="B183" s="214" t="s">
        <v>565</v>
      </c>
      <c r="C183" s="208" t="s">
        <v>330</v>
      </c>
      <c r="D183" s="215" t="n">
        <v>847.12</v>
      </c>
      <c r="E183" s="213" t="n">
        <v>422.75</v>
      </c>
      <c r="F183" s="209" t="n">
        <v>-424.37</v>
      </c>
      <c r="G183" s="209" t="n">
        <v>-50.0956180942488</v>
      </c>
      <c r="H183" s="210"/>
    </row>
    <row r="184" customFormat="false" ht="24.55" hidden="false" customHeight="false" outlineLevel="0" collapsed="false">
      <c r="A184" s="206" t="s">
        <v>566</v>
      </c>
      <c r="B184" s="221" t="s">
        <v>567</v>
      </c>
      <c r="C184" s="208" t="s">
        <v>330</v>
      </c>
      <c r="D184" s="215"/>
      <c r="E184" s="213"/>
      <c r="F184" s="213"/>
      <c r="G184" s="213"/>
      <c r="H184" s="210"/>
    </row>
    <row r="185" s="223" customFormat="true" ht="24.55" hidden="false" customHeight="false" outlineLevel="0" collapsed="false">
      <c r="A185" s="206" t="s">
        <v>568</v>
      </c>
      <c r="B185" s="221" t="s">
        <v>569</v>
      </c>
      <c r="C185" s="208" t="s">
        <v>330</v>
      </c>
      <c r="D185" s="215" t="n">
        <v>2564.7779</v>
      </c>
      <c r="E185" s="213" t="n">
        <v>2052.413</v>
      </c>
      <c r="F185" s="222" t="n">
        <v>-512.3649</v>
      </c>
      <c r="G185" s="222" t="n">
        <v>-19.9769695457841</v>
      </c>
      <c r="H185" s="210"/>
    </row>
    <row r="186" customFormat="false" ht="12.8" hidden="false" customHeight="false" outlineLevel="0" collapsed="false">
      <c r="A186" s="206" t="s">
        <v>570</v>
      </c>
      <c r="B186" s="221" t="s">
        <v>571</v>
      </c>
      <c r="C186" s="208" t="s">
        <v>330</v>
      </c>
      <c r="D186" s="222"/>
      <c r="E186" s="209"/>
      <c r="F186" s="209"/>
      <c r="G186" s="209"/>
      <c r="H186" s="210"/>
    </row>
    <row r="187" s="223" customFormat="true" ht="12.8" hidden="false" customHeight="false" outlineLevel="0" collapsed="false">
      <c r="A187" s="206" t="s">
        <v>572</v>
      </c>
      <c r="B187" s="221" t="s">
        <v>573</v>
      </c>
      <c r="C187" s="208" t="s">
        <v>330</v>
      </c>
      <c r="D187" s="215" t="n">
        <v>335.68608</v>
      </c>
      <c r="E187" s="228" t="n">
        <v>230.37</v>
      </c>
      <c r="F187" s="209" t="n">
        <v>-105.31608</v>
      </c>
      <c r="G187" s="209" t="n">
        <v>-31.3733831322407</v>
      </c>
      <c r="H187" s="210"/>
    </row>
    <row r="188" s="223" customFormat="true" ht="12.8" hidden="false" customHeight="false" outlineLevel="0" collapsed="false">
      <c r="A188" s="206" t="s">
        <v>574</v>
      </c>
      <c r="B188" s="221" t="s">
        <v>575</v>
      </c>
      <c r="C188" s="208" t="s">
        <v>330</v>
      </c>
      <c r="D188" s="224" t="n">
        <v>101.511470592</v>
      </c>
      <c r="E188" s="228" t="n">
        <v>75</v>
      </c>
      <c r="F188" s="209" t="n">
        <v>-26.511470592</v>
      </c>
      <c r="G188" s="209" t="n">
        <v>-26.1167239893078</v>
      </c>
      <c r="H188" s="210"/>
    </row>
    <row r="189" s="223" customFormat="true" ht="12.8" hidden="false" customHeight="false" outlineLevel="0" collapsed="false">
      <c r="A189" s="206" t="s">
        <v>576</v>
      </c>
      <c r="B189" s="221" t="s">
        <v>577</v>
      </c>
      <c r="C189" s="208" t="s">
        <v>330</v>
      </c>
      <c r="D189" s="215" t="n">
        <v>76.53867516736</v>
      </c>
      <c r="E189" s="213" t="n">
        <v>51.44</v>
      </c>
      <c r="F189" s="209" t="n">
        <v>-25.09867516736</v>
      </c>
      <c r="G189" s="209" t="n">
        <v>-32.7921473849385</v>
      </c>
      <c r="H189" s="210"/>
    </row>
    <row r="190" s="223" customFormat="true" ht="12.8" hidden="false" customHeight="false" outlineLevel="0" collapsed="false">
      <c r="A190" s="206" t="s">
        <v>578</v>
      </c>
      <c r="B190" s="214" t="s">
        <v>579</v>
      </c>
      <c r="C190" s="208" t="s">
        <v>330</v>
      </c>
      <c r="D190" s="215" t="n">
        <v>27.253508</v>
      </c>
      <c r="E190" s="213" t="n">
        <v>16.17</v>
      </c>
      <c r="F190" s="209" t="n">
        <v>-11.083508</v>
      </c>
      <c r="G190" s="209" t="n">
        <v>-40.6681884768742</v>
      </c>
      <c r="H190" s="210"/>
    </row>
    <row r="191" s="223" customFormat="true" ht="12.8" hidden="false" customHeight="false" outlineLevel="0" collapsed="false">
      <c r="A191" s="206" t="s">
        <v>580</v>
      </c>
      <c r="B191" s="221" t="s">
        <v>581</v>
      </c>
      <c r="C191" s="208" t="s">
        <v>330</v>
      </c>
      <c r="D191" s="215" t="n">
        <v>60.088944</v>
      </c>
      <c r="E191" s="213" t="n">
        <v>40.721</v>
      </c>
      <c r="F191" s="209" t="n">
        <v>-19.367944</v>
      </c>
      <c r="G191" s="209" t="n">
        <v>-32.2321257634349</v>
      </c>
      <c r="H191" s="210"/>
    </row>
    <row r="192" s="223" customFormat="true" ht="12.8" hidden="false" customHeight="false" outlineLevel="0" collapsed="false">
      <c r="A192" s="206" t="s">
        <v>582</v>
      </c>
      <c r="B192" s="221" t="s">
        <v>583</v>
      </c>
      <c r="C192" s="208" t="s">
        <v>330</v>
      </c>
      <c r="D192" s="215" t="n">
        <v>109.0945376</v>
      </c>
      <c r="E192" s="213" t="n">
        <v>119.244</v>
      </c>
      <c r="F192" s="209" t="n">
        <v>10.1494624</v>
      </c>
      <c r="G192" s="209" t="n">
        <v>9.30336442436143</v>
      </c>
      <c r="H192" s="210"/>
    </row>
    <row r="193" s="223" customFormat="true" ht="12.8" hidden="false" customHeight="false" outlineLevel="0" collapsed="false">
      <c r="A193" s="206" t="s">
        <v>584</v>
      </c>
      <c r="B193" s="221" t="s">
        <v>585</v>
      </c>
      <c r="C193" s="208" t="s">
        <v>330</v>
      </c>
      <c r="D193" s="215" t="n">
        <v>82.5456</v>
      </c>
      <c r="E193" s="213" t="n">
        <v>65.172</v>
      </c>
      <c r="F193" s="209" t="n">
        <v>-17.3736</v>
      </c>
      <c r="G193" s="209" t="n">
        <v>-21.0472756876199</v>
      </c>
      <c r="H193" s="210"/>
    </row>
    <row r="194" customFormat="false" ht="24.55" hidden="false" customHeight="false" outlineLevel="0" collapsed="false">
      <c r="A194" s="206" t="s">
        <v>586</v>
      </c>
      <c r="B194" s="221" t="s">
        <v>587</v>
      </c>
      <c r="C194" s="208" t="s">
        <v>330</v>
      </c>
      <c r="D194" s="215" t="n">
        <v>67.2</v>
      </c>
      <c r="E194" s="213" t="n">
        <v>72.41</v>
      </c>
      <c r="F194" s="222" t="n">
        <v>5.20999999999999</v>
      </c>
      <c r="G194" s="222" t="n">
        <v>7.75297619047618</v>
      </c>
      <c r="H194" s="210"/>
    </row>
    <row r="195" s="223" customFormat="true" ht="12.8" hidden="false" customHeight="false" outlineLevel="0" collapsed="false">
      <c r="A195" s="206" t="s">
        <v>588</v>
      </c>
      <c r="B195" s="221" t="s">
        <v>589</v>
      </c>
      <c r="C195" s="208" t="s">
        <v>330</v>
      </c>
      <c r="D195" s="215" t="n">
        <v>26.1957664</v>
      </c>
      <c r="E195" s="213" t="n">
        <v>39.76</v>
      </c>
      <c r="F195" s="209" t="n">
        <v>13.5642336</v>
      </c>
      <c r="G195" s="209" t="n">
        <v>51.7802510256009</v>
      </c>
      <c r="H195" s="210"/>
    </row>
    <row r="196" s="216" customFormat="true" ht="26.25" hidden="false" customHeight="true" outlineLevel="0" collapsed="false">
      <c r="A196" s="206" t="s">
        <v>590</v>
      </c>
      <c r="B196" s="207" t="s">
        <v>591</v>
      </c>
      <c r="C196" s="208" t="s">
        <v>330</v>
      </c>
      <c r="D196" s="215" t="n">
        <v>0</v>
      </c>
      <c r="E196" s="213" t="n">
        <v>0</v>
      </c>
      <c r="F196" s="209" t="n">
        <v>0</v>
      </c>
      <c r="G196" s="209"/>
      <c r="H196" s="210"/>
    </row>
    <row r="197" customFormat="false" ht="12.8" hidden="false" customHeight="false" outlineLevel="0" collapsed="false">
      <c r="A197" s="206" t="s">
        <v>592</v>
      </c>
      <c r="B197" s="221" t="s">
        <v>593</v>
      </c>
      <c r="C197" s="208" t="s">
        <v>330</v>
      </c>
      <c r="D197" s="212" t="n">
        <v>0</v>
      </c>
      <c r="E197" s="213" t="n">
        <v>0</v>
      </c>
      <c r="F197" s="209" t="n">
        <v>0</v>
      </c>
      <c r="G197" s="209"/>
      <c r="H197" s="210"/>
    </row>
    <row r="198" customFormat="false" ht="12.8" hidden="false" customHeight="false" outlineLevel="0" collapsed="false">
      <c r="A198" s="206" t="s">
        <v>594</v>
      </c>
      <c r="B198" s="221" t="s">
        <v>595</v>
      </c>
      <c r="C198" s="208" t="s">
        <v>330</v>
      </c>
      <c r="D198" s="212"/>
      <c r="E198" s="213"/>
      <c r="F198" s="213"/>
      <c r="G198" s="213"/>
      <c r="H198" s="210"/>
    </row>
    <row r="199" customFormat="false" ht="34.5" hidden="false" customHeight="true" outlineLevel="0" collapsed="false">
      <c r="A199" s="206" t="s">
        <v>596</v>
      </c>
      <c r="B199" s="214" t="s">
        <v>597</v>
      </c>
      <c r="C199" s="208" t="s">
        <v>330</v>
      </c>
      <c r="D199" s="212"/>
      <c r="E199" s="213"/>
      <c r="F199" s="213"/>
      <c r="G199" s="213"/>
      <c r="H199" s="210"/>
    </row>
    <row r="200" customFormat="false" ht="12.8" hidden="false" customHeight="false" outlineLevel="0" collapsed="false">
      <c r="A200" s="206" t="s">
        <v>598</v>
      </c>
      <c r="B200" s="214" t="s">
        <v>599</v>
      </c>
      <c r="C200" s="208" t="s">
        <v>330</v>
      </c>
      <c r="D200" s="212"/>
      <c r="E200" s="213"/>
      <c r="F200" s="213"/>
      <c r="G200" s="213"/>
      <c r="H200" s="210"/>
    </row>
    <row r="201" customFormat="false" ht="12.8" hidden="false" customHeight="false" outlineLevel="0" collapsed="false">
      <c r="A201" s="206" t="s">
        <v>600</v>
      </c>
      <c r="B201" s="214" t="s">
        <v>601</v>
      </c>
      <c r="C201" s="208" t="s">
        <v>330</v>
      </c>
      <c r="D201" s="212"/>
      <c r="E201" s="213"/>
      <c r="F201" s="213"/>
      <c r="G201" s="213"/>
      <c r="H201" s="210"/>
    </row>
    <row r="202" customFormat="false" ht="12.8" hidden="false" customHeight="false" outlineLevel="0" collapsed="false">
      <c r="A202" s="206" t="s">
        <v>602</v>
      </c>
      <c r="B202" s="221" t="s">
        <v>603</v>
      </c>
      <c r="C202" s="208" t="s">
        <v>330</v>
      </c>
      <c r="D202" s="212" t="n">
        <v>0</v>
      </c>
      <c r="E202" s="213" t="n">
        <v>0</v>
      </c>
      <c r="F202" s="213" t="n">
        <v>0</v>
      </c>
      <c r="G202" s="213" t="n">
        <v>0</v>
      </c>
      <c r="H202" s="210"/>
    </row>
    <row r="203" s="216" customFormat="true" ht="12.8" hidden="false" customHeight="false" outlineLevel="0" collapsed="false">
      <c r="A203" s="206" t="s">
        <v>604</v>
      </c>
      <c r="B203" s="207" t="s">
        <v>605</v>
      </c>
      <c r="C203" s="208" t="s">
        <v>330</v>
      </c>
      <c r="D203" s="215" t="n">
        <v>320.653641156716</v>
      </c>
      <c r="E203" s="213" t="n">
        <v>270.998</v>
      </c>
      <c r="F203" s="209" t="n">
        <v>-49.6556411567159</v>
      </c>
      <c r="G203" s="209" t="n">
        <v>-15.4857562127128</v>
      </c>
      <c r="H203" s="210"/>
    </row>
    <row r="204" customFormat="false" ht="12.8" hidden="false" customHeight="false" outlineLevel="0" collapsed="false">
      <c r="A204" s="206" t="s">
        <v>606</v>
      </c>
      <c r="B204" s="221" t="s">
        <v>607</v>
      </c>
      <c r="C204" s="208" t="s">
        <v>330</v>
      </c>
      <c r="D204" s="224" t="n">
        <v>320.653641156716</v>
      </c>
      <c r="E204" s="228" t="n">
        <v>270.998</v>
      </c>
      <c r="F204" s="209" t="n">
        <v>-49.6556411567159</v>
      </c>
      <c r="G204" s="209" t="n">
        <v>-15.4857562127128</v>
      </c>
      <c r="H204" s="210"/>
    </row>
    <row r="205" customFormat="false" ht="12.8" hidden="false" customHeight="false" outlineLevel="0" collapsed="false">
      <c r="A205" s="206" t="s">
        <v>608</v>
      </c>
      <c r="B205" s="214" t="s">
        <v>609</v>
      </c>
      <c r="C205" s="208" t="s">
        <v>330</v>
      </c>
      <c r="D205" s="215" t="n">
        <v>131.011731422282</v>
      </c>
      <c r="E205" s="213" t="n">
        <v>88.032</v>
      </c>
      <c r="F205" s="209" t="n">
        <v>-42.979731422282</v>
      </c>
      <c r="G205" s="209" t="n">
        <v>-32.8060174120958</v>
      </c>
      <c r="H205" s="210"/>
    </row>
    <row r="206" customFormat="false" ht="12.8" hidden="false" customHeight="false" outlineLevel="0" collapsed="false">
      <c r="A206" s="206" t="s">
        <v>610</v>
      </c>
      <c r="B206" s="214" t="s">
        <v>611</v>
      </c>
      <c r="C206" s="208" t="s">
        <v>330</v>
      </c>
      <c r="D206" s="215" t="n">
        <v>167.975243067767</v>
      </c>
      <c r="E206" s="213" t="n">
        <v>131.474</v>
      </c>
      <c r="F206" s="209" t="n">
        <v>-36.501243067767</v>
      </c>
      <c r="G206" s="209" t="n">
        <v>-21.7301326083161</v>
      </c>
      <c r="H206" s="210"/>
    </row>
    <row r="207" customFormat="false" ht="12.8" hidden="false" customHeight="false" outlineLevel="0" collapsed="false">
      <c r="A207" s="206" t="s">
        <v>612</v>
      </c>
      <c r="B207" s="214" t="s">
        <v>613</v>
      </c>
      <c r="C207" s="208" t="s">
        <v>330</v>
      </c>
      <c r="D207" s="215"/>
      <c r="E207" s="213"/>
      <c r="F207" s="213"/>
      <c r="G207" s="213"/>
      <c r="H207" s="210"/>
    </row>
    <row r="208" customFormat="false" ht="12.8" hidden="false" customHeight="false" outlineLevel="0" collapsed="false">
      <c r="A208" s="206" t="s">
        <v>614</v>
      </c>
      <c r="B208" s="214" t="s">
        <v>615</v>
      </c>
      <c r="C208" s="208" t="s">
        <v>330</v>
      </c>
      <c r="D208" s="215" t="n">
        <v>21.6666666666667</v>
      </c>
      <c r="E208" s="213" t="n">
        <v>51.492</v>
      </c>
      <c r="F208" s="209" t="n">
        <v>29.8253333333333</v>
      </c>
      <c r="G208" s="209" t="n">
        <v>137.655384615384</v>
      </c>
      <c r="H208" s="210"/>
    </row>
    <row r="209" customFormat="false" ht="12.8" hidden="false" customHeight="false" outlineLevel="0" collapsed="false">
      <c r="A209" s="206" t="s">
        <v>616</v>
      </c>
      <c r="B209" s="214" t="s">
        <v>617</v>
      </c>
      <c r="C209" s="208" t="s">
        <v>330</v>
      </c>
      <c r="D209" s="215"/>
      <c r="E209" s="213"/>
      <c r="F209" s="213"/>
      <c r="G209" s="213"/>
      <c r="H209" s="210"/>
    </row>
    <row r="210" customFormat="false" ht="12.8" hidden="false" customHeight="false" outlineLevel="0" collapsed="false">
      <c r="A210" s="206" t="s">
        <v>618</v>
      </c>
      <c r="B210" s="214" t="s">
        <v>619</v>
      </c>
      <c r="C210" s="208" t="s">
        <v>330</v>
      </c>
      <c r="D210" s="215"/>
      <c r="E210" s="213"/>
      <c r="F210" s="209" t="n">
        <v>0</v>
      </c>
      <c r="G210" s="209"/>
      <c r="H210" s="210"/>
    </row>
    <row r="211" customFormat="false" ht="12.8" hidden="false" customHeight="false" outlineLevel="0" collapsed="false">
      <c r="A211" s="206" t="s">
        <v>620</v>
      </c>
      <c r="B211" s="221" t="s">
        <v>621</v>
      </c>
      <c r="C211" s="208" t="s">
        <v>330</v>
      </c>
      <c r="D211" s="215"/>
      <c r="E211" s="213"/>
      <c r="F211" s="213"/>
      <c r="G211" s="213"/>
      <c r="H211" s="210"/>
    </row>
    <row r="212" customFormat="false" ht="31.5" hidden="false" customHeight="true" outlineLevel="0" collapsed="false">
      <c r="A212" s="206" t="s">
        <v>622</v>
      </c>
      <c r="B212" s="221" t="s">
        <v>623</v>
      </c>
      <c r="C212" s="208" t="s">
        <v>330</v>
      </c>
      <c r="D212" s="215"/>
      <c r="E212" s="213"/>
      <c r="F212" s="213"/>
      <c r="G212" s="213"/>
      <c r="H212" s="210"/>
    </row>
    <row r="213" customFormat="false" ht="12.8" hidden="false" customHeight="false" outlineLevel="0" collapsed="false">
      <c r="A213" s="206" t="s">
        <v>624</v>
      </c>
      <c r="B213" s="221" t="s">
        <v>406</v>
      </c>
      <c r="C213" s="208" t="s">
        <v>66</v>
      </c>
      <c r="D213" s="215"/>
      <c r="E213" s="213"/>
      <c r="F213" s="213"/>
      <c r="G213" s="213"/>
      <c r="H213" s="210"/>
    </row>
    <row r="214" customFormat="false" ht="12.8" hidden="false" customHeight="false" outlineLevel="0" collapsed="false">
      <c r="A214" s="206" t="s">
        <v>625</v>
      </c>
      <c r="B214" s="221" t="s">
        <v>626</v>
      </c>
      <c r="C214" s="208" t="s">
        <v>330</v>
      </c>
      <c r="D214" s="215"/>
      <c r="E214" s="213"/>
      <c r="F214" s="213"/>
      <c r="G214" s="213"/>
      <c r="H214" s="210"/>
    </row>
    <row r="215" s="216" customFormat="true" ht="12.8" hidden="false" customHeight="false" outlineLevel="0" collapsed="false">
      <c r="A215" s="206" t="s">
        <v>627</v>
      </c>
      <c r="B215" s="207" t="s">
        <v>628</v>
      </c>
      <c r="C215" s="208" t="s">
        <v>330</v>
      </c>
      <c r="D215" s="213" t="n">
        <v>400</v>
      </c>
      <c r="E215" s="213" t="n">
        <v>250</v>
      </c>
      <c r="F215" s="209" t="n">
        <v>-150</v>
      </c>
      <c r="G215" s="209" t="n">
        <v>-37.5</v>
      </c>
      <c r="H215" s="210"/>
    </row>
    <row r="216" customFormat="false" ht="12.8" hidden="false" customHeight="false" outlineLevel="0" collapsed="false">
      <c r="A216" s="206" t="s">
        <v>629</v>
      </c>
      <c r="B216" s="221" t="s">
        <v>630</v>
      </c>
      <c r="C216" s="208" t="s">
        <v>330</v>
      </c>
      <c r="D216" s="212"/>
      <c r="E216" s="213"/>
      <c r="F216" s="213"/>
      <c r="G216" s="213"/>
      <c r="H216" s="210"/>
    </row>
    <row r="217" customFormat="false" ht="12.8" hidden="false" customHeight="false" outlineLevel="0" collapsed="false">
      <c r="A217" s="206" t="s">
        <v>631</v>
      </c>
      <c r="B217" s="221" t="s">
        <v>632</v>
      </c>
      <c r="C217" s="208" t="s">
        <v>330</v>
      </c>
      <c r="D217" s="213" t="n">
        <v>400</v>
      </c>
      <c r="E217" s="213" t="n">
        <v>0</v>
      </c>
      <c r="F217" s="209" t="n">
        <v>-400</v>
      </c>
      <c r="G217" s="209" t="n">
        <v>-100</v>
      </c>
      <c r="H217" s="210"/>
    </row>
    <row r="218" customFormat="false" ht="12.8" hidden="false" customHeight="false" outlineLevel="0" collapsed="false">
      <c r="A218" s="206" t="s">
        <v>633</v>
      </c>
      <c r="B218" s="214" t="s">
        <v>634</v>
      </c>
      <c r="C218" s="208" t="s">
        <v>330</v>
      </c>
      <c r="D218" s="212" t="n">
        <v>400</v>
      </c>
      <c r="E218" s="213"/>
      <c r="F218" s="209" t="n">
        <v>-400</v>
      </c>
      <c r="G218" s="209" t="n">
        <v>-100</v>
      </c>
      <c r="H218" s="210"/>
    </row>
    <row r="219" customFormat="false" ht="12.8" hidden="false" customHeight="false" outlineLevel="0" collapsed="false">
      <c r="A219" s="206" t="s">
        <v>635</v>
      </c>
      <c r="B219" s="214" t="s">
        <v>636</v>
      </c>
      <c r="C219" s="208" t="s">
        <v>330</v>
      </c>
      <c r="D219" s="212"/>
      <c r="E219" s="213"/>
      <c r="F219" s="213"/>
      <c r="G219" s="213"/>
      <c r="H219" s="210"/>
    </row>
    <row r="220" customFormat="false" ht="12.8" hidden="false" customHeight="false" outlineLevel="0" collapsed="false">
      <c r="A220" s="206" t="s">
        <v>637</v>
      </c>
      <c r="B220" s="214" t="s">
        <v>638</v>
      </c>
      <c r="C220" s="208" t="s">
        <v>330</v>
      </c>
      <c r="D220" s="212"/>
      <c r="E220" s="213"/>
      <c r="F220" s="213"/>
      <c r="G220" s="213"/>
      <c r="H220" s="210"/>
    </row>
    <row r="221" customFormat="false" ht="12.8" hidden="false" customHeight="false" outlineLevel="0" collapsed="false">
      <c r="A221" s="206" t="s">
        <v>639</v>
      </c>
      <c r="B221" s="221" t="s">
        <v>640</v>
      </c>
      <c r="C221" s="208" t="s">
        <v>330</v>
      </c>
      <c r="D221" s="212"/>
      <c r="E221" s="213"/>
      <c r="F221" s="213"/>
      <c r="G221" s="213"/>
      <c r="H221" s="210"/>
    </row>
    <row r="222" customFormat="false" ht="16.5" hidden="false" customHeight="true" outlineLevel="0" collapsed="false">
      <c r="A222" s="206" t="s">
        <v>641</v>
      </c>
      <c r="B222" s="221" t="s">
        <v>642</v>
      </c>
      <c r="C222" s="208" t="s">
        <v>330</v>
      </c>
      <c r="D222" s="212"/>
      <c r="E222" s="213"/>
      <c r="F222" s="213"/>
      <c r="G222" s="213"/>
      <c r="H222" s="210"/>
    </row>
    <row r="223" customFormat="false" ht="12.8" hidden="false" customHeight="false" outlineLevel="0" collapsed="false">
      <c r="A223" s="206" t="s">
        <v>643</v>
      </c>
      <c r="B223" s="214" t="s">
        <v>644</v>
      </c>
      <c r="C223" s="208" t="s">
        <v>330</v>
      </c>
      <c r="D223" s="212"/>
      <c r="E223" s="213"/>
      <c r="F223" s="213"/>
      <c r="G223" s="213"/>
      <c r="H223" s="210"/>
    </row>
    <row r="224" customFormat="false" ht="12.8" hidden="false" customHeight="false" outlineLevel="0" collapsed="false">
      <c r="A224" s="206" t="s">
        <v>645</v>
      </c>
      <c r="B224" s="214" t="s">
        <v>646</v>
      </c>
      <c r="C224" s="208" t="s">
        <v>330</v>
      </c>
      <c r="D224" s="212"/>
      <c r="E224" s="213"/>
      <c r="F224" s="213"/>
      <c r="G224" s="213"/>
      <c r="H224" s="210"/>
    </row>
    <row r="225" customFormat="false" ht="12.8" hidden="false" customHeight="false" outlineLevel="0" collapsed="false">
      <c r="A225" s="206" t="s">
        <v>647</v>
      </c>
      <c r="B225" s="221" t="s">
        <v>648</v>
      </c>
      <c r="C225" s="208" t="s">
        <v>330</v>
      </c>
      <c r="D225" s="212"/>
      <c r="E225" s="213"/>
      <c r="F225" s="213"/>
      <c r="G225" s="213"/>
      <c r="H225" s="210"/>
    </row>
    <row r="226" customFormat="false" ht="12.8" hidden="false" customHeight="false" outlineLevel="0" collapsed="false">
      <c r="A226" s="206" t="s">
        <v>649</v>
      </c>
      <c r="B226" s="221" t="s">
        <v>650</v>
      </c>
      <c r="C226" s="208" t="s">
        <v>330</v>
      </c>
      <c r="D226" s="212"/>
      <c r="E226" s="213"/>
      <c r="F226" s="213"/>
      <c r="G226" s="213"/>
      <c r="H226" s="210"/>
    </row>
    <row r="227" customFormat="false" ht="12.8" hidden="false" customHeight="false" outlineLevel="0" collapsed="false">
      <c r="A227" s="206" t="s">
        <v>651</v>
      </c>
      <c r="B227" s="221" t="s">
        <v>652</v>
      </c>
      <c r="C227" s="208" t="s">
        <v>330</v>
      </c>
      <c r="D227" s="212"/>
      <c r="E227" s="213" t="n">
        <v>250</v>
      </c>
      <c r="F227" s="213"/>
      <c r="G227" s="213"/>
      <c r="H227" s="210"/>
    </row>
    <row r="228" s="216" customFormat="true" ht="12.8" hidden="false" customHeight="false" outlineLevel="0" collapsed="false">
      <c r="A228" s="206" t="s">
        <v>653</v>
      </c>
      <c r="B228" s="207" t="s">
        <v>654</v>
      </c>
      <c r="C228" s="208" t="s">
        <v>330</v>
      </c>
      <c r="D228" s="213" t="n">
        <v>400</v>
      </c>
      <c r="E228" s="213" t="n">
        <v>225</v>
      </c>
      <c r="F228" s="209" t="n">
        <v>-175</v>
      </c>
      <c r="G228" s="209" t="n">
        <v>-43.75</v>
      </c>
      <c r="H228" s="210"/>
    </row>
    <row r="229" customFormat="false" ht="12.8" hidden="false" customHeight="false" outlineLevel="0" collapsed="false">
      <c r="A229" s="206" t="s">
        <v>655</v>
      </c>
      <c r="B229" s="221" t="s">
        <v>656</v>
      </c>
      <c r="C229" s="208" t="s">
        <v>330</v>
      </c>
      <c r="D229" s="212" t="n">
        <v>400</v>
      </c>
      <c r="E229" s="213" t="n">
        <v>0</v>
      </c>
      <c r="F229" s="209" t="n">
        <v>-400</v>
      </c>
      <c r="G229" s="209" t="n">
        <v>-100</v>
      </c>
      <c r="H229" s="210"/>
    </row>
    <row r="230" customFormat="false" ht="12.8" hidden="false" customHeight="false" outlineLevel="0" collapsed="false">
      <c r="A230" s="206" t="s">
        <v>657</v>
      </c>
      <c r="B230" s="214" t="s">
        <v>634</v>
      </c>
      <c r="C230" s="208" t="s">
        <v>330</v>
      </c>
      <c r="D230" s="212" t="n">
        <v>400</v>
      </c>
      <c r="E230" s="213"/>
      <c r="F230" s="209" t="n">
        <v>-400</v>
      </c>
      <c r="G230" s="209" t="n">
        <v>-100</v>
      </c>
      <c r="H230" s="210"/>
    </row>
    <row r="231" customFormat="false" ht="12.8" hidden="false" customHeight="false" outlineLevel="0" collapsed="false">
      <c r="A231" s="206" t="s">
        <v>658</v>
      </c>
      <c r="B231" s="214" t="s">
        <v>636</v>
      </c>
      <c r="C231" s="208" t="s">
        <v>330</v>
      </c>
      <c r="D231" s="212"/>
      <c r="E231" s="213"/>
      <c r="F231" s="213"/>
      <c r="G231" s="213"/>
      <c r="H231" s="210"/>
    </row>
    <row r="232" customFormat="false" ht="12.8" hidden="false" customHeight="false" outlineLevel="0" collapsed="false">
      <c r="A232" s="206" t="s">
        <v>659</v>
      </c>
      <c r="B232" s="214" t="s">
        <v>638</v>
      </c>
      <c r="C232" s="208" t="s">
        <v>330</v>
      </c>
      <c r="D232" s="212"/>
      <c r="E232" s="213"/>
      <c r="F232" s="213"/>
      <c r="G232" s="213"/>
      <c r="H232" s="210"/>
    </row>
    <row r="233" customFormat="false" ht="12.8" hidden="false" customHeight="false" outlineLevel="0" collapsed="false">
      <c r="A233" s="206" t="s">
        <v>660</v>
      </c>
      <c r="B233" s="221" t="s">
        <v>58</v>
      </c>
      <c r="C233" s="208" t="s">
        <v>330</v>
      </c>
      <c r="D233" s="212"/>
      <c r="E233" s="213"/>
      <c r="F233" s="213"/>
      <c r="G233" s="213"/>
      <c r="H233" s="210"/>
    </row>
    <row r="234" customFormat="false" ht="12.8" hidden="false" customHeight="false" outlineLevel="0" collapsed="false">
      <c r="A234" s="206" t="s">
        <v>661</v>
      </c>
      <c r="B234" s="221" t="s">
        <v>662</v>
      </c>
      <c r="C234" s="208" t="s">
        <v>330</v>
      </c>
      <c r="D234" s="212"/>
      <c r="E234" s="213" t="n">
        <v>225</v>
      </c>
      <c r="F234" s="213"/>
      <c r="G234" s="213"/>
      <c r="H234" s="210"/>
    </row>
    <row r="235" customFormat="false" ht="24.55" hidden="false" customHeight="false" outlineLevel="0" collapsed="false">
      <c r="A235" s="206" t="s">
        <v>663</v>
      </c>
      <c r="B235" s="207" t="s">
        <v>664</v>
      </c>
      <c r="C235" s="208" t="s">
        <v>330</v>
      </c>
      <c r="D235" s="213" t="n">
        <v>320.74492704064</v>
      </c>
      <c r="E235" s="213" t="n">
        <v>266.962</v>
      </c>
      <c r="F235" s="209"/>
      <c r="G235" s="209"/>
      <c r="H235" s="210"/>
    </row>
    <row r="236" customFormat="false" ht="24.55" hidden="false" customHeight="false" outlineLevel="0" collapsed="false">
      <c r="A236" s="206" t="s">
        <v>665</v>
      </c>
      <c r="B236" s="207" t="s">
        <v>666</v>
      </c>
      <c r="C236" s="208" t="s">
        <v>330</v>
      </c>
      <c r="D236" s="213" t="n">
        <v>-320.653641156716</v>
      </c>
      <c r="E236" s="213" t="n">
        <v>-270.998</v>
      </c>
      <c r="F236" s="209"/>
      <c r="G236" s="209"/>
      <c r="H236" s="210"/>
    </row>
    <row r="237" customFormat="false" ht="12.8" hidden="false" customHeight="false" outlineLevel="0" collapsed="false">
      <c r="A237" s="206" t="s">
        <v>667</v>
      </c>
      <c r="B237" s="221" t="s">
        <v>668</v>
      </c>
      <c r="C237" s="208" t="s">
        <v>330</v>
      </c>
      <c r="D237" s="212"/>
      <c r="E237" s="213"/>
      <c r="F237" s="213"/>
      <c r="G237" s="213"/>
      <c r="H237" s="210"/>
    </row>
    <row r="238" customFormat="false" ht="12.8" hidden="false" customHeight="false" outlineLevel="0" collapsed="false">
      <c r="A238" s="206" t="s">
        <v>669</v>
      </c>
      <c r="B238" s="221" t="s">
        <v>670</v>
      </c>
      <c r="C238" s="208" t="s">
        <v>330</v>
      </c>
      <c r="D238" s="212"/>
      <c r="E238" s="213"/>
      <c r="F238" s="213"/>
      <c r="G238" s="213"/>
      <c r="H238" s="210"/>
    </row>
    <row r="239" customFormat="false" ht="24.55" hidden="false" customHeight="false" outlineLevel="0" collapsed="false">
      <c r="A239" s="206" t="s">
        <v>671</v>
      </c>
      <c r="B239" s="207" t="s">
        <v>672</v>
      </c>
      <c r="C239" s="208" t="s">
        <v>330</v>
      </c>
      <c r="D239" s="213" t="n">
        <v>0</v>
      </c>
      <c r="E239" s="213" t="n">
        <v>25</v>
      </c>
      <c r="F239" s="209"/>
      <c r="G239" s="209"/>
      <c r="H239" s="210"/>
    </row>
    <row r="240" customFormat="false" ht="12.8" hidden="false" customHeight="false" outlineLevel="0" collapsed="false">
      <c r="A240" s="206" t="s">
        <v>673</v>
      </c>
      <c r="B240" s="221" t="s">
        <v>674</v>
      </c>
      <c r="C240" s="208" t="s">
        <v>330</v>
      </c>
      <c r="D240" s="212" t="n">
        <v>0</v>
      </c>
      <c r="E240" s="213" t="n">
        <v>0</v>
      </c>
      <c r="F240" s="209"/>
      <c r="G240" s="209"/>
      <c r="H240" s="210"/>
    </row>
    <row r="241" customFormat="false" ht="12.8" hidden="false" customHeight="false" outlineLevel="0" collapsed="false">
      <c r="A241" s="206" t="s">
        <v>675</v>
      </c>
      <c r="B241" s="221" t="s">
        <v>676</v>
      </c>
      <c r="C241" s="208" t="s">
        <v>330</v>
      </c>
      <c r="D241" s="212"/>
      <c r="E241" s="213"/>
      <c r="F241" s="213"/>
      <c r="G241" s="213"/>
      <c r="H241" s="210"/>
    </row>
    <row r="242" customFormat="false" ht="12.8" hidden="false" customHeight="false" outlineLevel="0" collapsed="false">
      <c r="A242" s="206" t="s">
        <v>677</v>
      </c>
      <c r="B242" s="207" t="s">
        <v>678</v>
      </c>
      <c r="C242" s="208" t="s">
        <v>330</v>
      </c>
      <c r="D242" s="212"/>
      <c r="E242" s="213"/>
      <c r="F242" s="213"/>
      <c r="G242" s="213"/>
      <c r="H242" s="210"/>
    </row>
    <row r="243" customFormat="false" ht="12.8" hidden="false" customHeight="false" outlineLevel="0" collapsed="false">
      <c r="A243" s="206" t="s">
        <v>679</v>
      </c>
      <c r="B243" s="207" t="s">
        <v>680</v>
      </c>
      <c r="C243" s="208" t="s">
        <v>330</v>
      </c>
      <c r="D243" s="213" t="n">
        <v>0.0912858839236037</v>
      </c>
      <c r="E243" s="213" t="n">
        <v>20.9639999999999</v>
      </c>
      <c r="F243" s="209"/>
      <c r="G243" s="209"/>
      <c r="H243" s="210"/>
    </row>
    <row r="244" customFormat="false" ht="12.8" hidden="false" customHeight="false" outlineLevel="0" collapsed="false">
      <c r="A244" s="206" t="s">
        <v>681</v>
      </c>
      <c r="B244" s="207" t="s">
        <v>682</v>
      </c>
      <c r="C244" s="208" t="s">
        <v>330</v>
      </c>
      <c r="D244" s="215" t="n">
        <v>6.22</v>
      </c>
      <c r="E244" s="213" t="n">
        <v>6.22</v>
      </c>
      <c r="F244" s="209"/>
      <c r="G244" s="209"/>
      <c r="H244" s="210"/>
    </row>
    <row r="245" customFormat="false" ht="12.8" hidden="false" customHeight="false" outlineLevel="0" collapsed="false">
      <c r="A245" s="206" t="s">
        <v>683</v>
      </c>
      <c r="B245" s="207" t="s">
        <v>251</v>
      </c>
      <c r="C245" s="208" t="s">
        <v>330</v>
      </c>
      <c r="D245" s="215" t="n">
        <v>6.31128588392406</v>
      </c>
      <c r="E245" s="213" t="n">
        <v>27.1839999999999</v>
      </c>
      <c r="F245" s="209"/>
      <c r="G245" s="209"/>
      <c r="H245" s="210"/>
    </row>
    <row r="246" customFormat="false" ht="12.8" hidden="false" customHeight="false" outlineLevel="0" collapsed="false">
      <c r="A246" s="206" t="s">
        <v>684</v>
      </c>
      <c r="B246" s="207" t="s">
        <v>406</v>
      </c>
      <c r="C246" s="208" t="s">
        <v>66</v>
      </c>
      <c r="D246" s="212"/>
      <c r="E246" s="213"/>
      <c r="F246" s="213"/>
      <c r="G246" s="213"/>
      <c r="H246" s="210"/>
    </row>
    <row r="247" s="216" customFormat="true" ht="12.8" hidden="false" customHeight="false" outlineLevel="0" collapsed="false">
      <c r="A247" s="206" t="s">
        <v>685</v>
      </c>
      <c r="B247" s="221" t="s">
        <v>686</v>
      </c>
      <c r="C247" s="208" t="s">
        <v>330</v>
      </c>
      <c r="D247" s="220" t="n">
        <v>520</v>
      </c>
      <c r="E247" s="213" t="n">
        <v>372.94</v>
      </c>
      <c r="F247" s="209" t="n">
        <v>-147.06</v>
      </c>
      <c r="G247" s="209" t="n">
        <v>-28.2807692307692</v>
      </c>
      <c r="H247" s="210"/>
    </row>
    <row r="248" customFormat="false" ht="12.8" hidden="false" customHeight="false" outlineLevel="0" collapsed="false">
      <c r="A248" s="206" t="s">
        <v>687</v>
      </c>
      <c r="B248" s="214" t="s">
        <v>688</v>
      </c>
      <c r="C248" s="208" t="s">
        <v>330</v>
      </c>
      <c r="D248" s="220"/>
      <c r="E248" s="213"/>
      <c r="F248" s="213"/>
      <c r="G248" s="213"/>
      <c r="H248" s="210"/>
    </row>
    <row r="249" customFormat="false" ht="12.8" hidden="false" customHeight="false" outlineLevel="0" collapsed="false">
      <c r="A249" s="206" t="s">
        <v>689</v>
      </c>
      <c r="B249" s="214" t="s">
        <v>690</v>
      </c>
      <c r="C249" s="208" t="s">
        <v>330</v>
      </c>
      <c r="D249" s="220"/>
      <c r="E249" s="213"/>
      <c r="F249" s="213"/>
      <c r="G249" s="213"/>
      <c r="H249" s="210"/>
    </row>
    <row r="250" customFormat="false" ht="24.55" hidden="false" customHeight="false" outlineLevel="0" collapsed="false">
      <c r="A250" s="206" t="s">
        <v>691</v>
      </c>
      <c r="B250" s="214" t="s">
        <v>692</v>
      </c>
      <c r="C250" s="208" t="s">
        <v>330</v>
      </c>
      <c r="D250" s="220"/>
      <c r="E250" s="213"/>
      <c r="F250" s="213"/>
      <c r="G250" s="213"/>
      <c r="H250" s="210"/>
    </row>
    <row r="251" customFormat="false" ht="12.8" hidden="false" customHeight="false" outlineLevel="0" collapsed="false">
      <c r="A251" s="206" t="s">
        <v>693</v>
      </c>
      <c r="B251" s="221" t="s">
        <v>690</v>
      </c>
      <c r="C251" s="208" t="s">
        <v>330</v>
      </c>
      <c r="D251" s="220"/>
      <c r="E251" s="213"/>
      <c r="F251" s="213"/>
      <c r="G251" s="213"/>
      <c r="H251" s="210"/>
    </row>
    <row r="252" customFormat="false" ht="24.55" hidden="false" customHeight="false" outlineLevel="0" collapsed="false">
      <c r="A252" s="206" t="s">
        <v>694</v>
      </c>
      <c r="B252" s="214" t="s">
        <v>333</v>
      </c>
      <c r="C252" s="208" t="s">
        <v>330</v>
      </c>
      <c r="D252" s="220"/>
      <c r="E252" s="213"/>
      <c r="F252" s="213"/>
      <c r="G252" s="213"/>
      <c r="H252" s="210"/>
    </row>
    <row r="253" customFormat="false" ht="12.8" hidden="false" customHeight="false" outlineLevel="0" collapsed="false">
      <c r="A253" s="206" t="s">
        <v>695</v>
      </c>
      <c r="B253" s="221" t="s">
        <v>690</v>
      </c>
      <c r="C253" s="208" t="s">
        <v>330</v>
      </c>
      <c r="D253" s="220"/>
      <c r="E253" s="213"/>
      <c r="F253" s="213"/>
      <c r="G253" s="213"/>
      <c r="H253" s="210"/>
    </row>
    <row r="254" customFormat="false" ht="24.55" hidden="false" customHeight="false" outlineLevel="0" collapsed="false">
      <c r="A254" s="206" t="s">
        <v>696</v>
      </c>
      <c r="B254" s="214" t="s">
        <v>334</v>
      </c>
      <c r="C254" s="208" t="s">
        <v>330</v>
      </c>
      <c r="D254" s="220"/>
      <c r="E254" s="213"/>
      <c r="F254" s="213"/>
      <c r="G254" s="213"/>
      <c r="H254" s="210"/>
    </row>
    <row r="255" customFormat="false" ht="12.8" hidden="false" customHeight="false" outlineLevel="0" collapsed="false">
      <c r="A255" s="206" t="s">
        <v>697</v>
      </c>
      <c r="B255" s="221" t="s">
        <v>690</v>
      </c>
      <c r="C255" s="208" t="s">
        <v>330</v>
      </c>
      <c r="D255" s="220"/>
      <c r="E255" s="213"/>
      <c r="F255" s="213"/>
      <c r="G255" s="213"/>
      <c r="H255" s="210"/>
    </row>
    <row r="256" customFormat="false" ht="12.8" hidden="false" customHeight="false" outlineLevel="0" collapsed="false">
      <c r="A256" s="206" t="s">
        <v>698</v>
      </c>
      <c r="B256" s="214" t="s">
        <v>699</v>
      </c>
      <c r="C256" s="208" t="s">
        <v>330</v>
      </c>
      <c r="D256" s="220"/>
      <c r="E256" s="213"/>
      <c r="F256" s="213"/>
      <c r="G256" s="213"/>
      <c r="H256" s="210"/>
    </row>
    <row r="257" customFormat="false" ht="12.8" hidden="false" customHeight="false" outlineLevel="0" collapsed="false">
      <c r="A257" s="206" t="s">
        <v>700</v>
      </c>
      <c r="B257" s="214" t="s">
        <v>690</v>
      </c>
      <c r="C257" s="208" t="s">
        <v>330</v>
      </c>
      <c r="D257" s="220"/>
      <c r="E257" s="213"/>
      <c r="F257" s="213"/>
      <c r="G257" s="213"/>
      <c r="H257" s="210"/>
    </row>
    <row r="258" s="223" customFormat="true" ht="12.8" hidden="false" customHeight="false" outlineLevel="0" collapsed="false">
      <c r="A258" s="206" t="s">
        <v>701</v>
      </c>
      <c r="B258" s="211" t="s">
        <v>702</v>
      </c>
      <c r="C258" s="208" t="s">
        <v>330</v>
      </c>
      <c r="D258" s="220" t="n">
        <v>500</v>
      </c>
      <c r="E258" s="213" t="n">
        <v>318.79</v>
      </c>
      <c r="F258" s="209" t="n">
        <v>-181.21</v>
      </c>
      <c r="G258" s="209" t="n">
        <v>-36.242</v>
      </c>
      <c r="H258" s="210"/>
    </row>
    <row r="259" s="223" customFormat="true" ht="12.8" hidden="false" customHeight="false" outlineLevel="0" collapsed="false">
      <c r="A259" s="206" t="s">
        <v>703</v>
      </c>
      <c r="B259" s="214" t="s">
        <v>690</v>
      </c>
      <c r="C259" s="208" t="s">
        <v>330</v>
      </c>
      <c r="D259" s="220" t="n">
        <v>0</v>
      </c>
      <c r="E259" s="228" t="n">
        <v>2.55</v>
      </c>
      <c r="F259" s="209"/>
      <c r="G259" s="209"/>
      <c r="H259" s="210"/>
    </row>
    <row r="260" customFormat="false" ht="12.8" hidden="false" customHeight="false" outlineLevel="0" collapsed="false">
      <c r="A260" s="206" t="s">
        <v>704</v>
      </c>
      <c r="B260" s="211" t="s">
        <v>705</v>
      </c>
      <c r="C260" s="208" t="s">
        <v>330</v>
      </c>
      <c r="D260" s="220"/>
      <c r="E260" s="213"/>
      <c r="F260" s="213"/>
      <c r="G260" s="213"/>
      <c r="H260" s="210"/>
    </row>
    <row r="261" customFormat="false" ht="12.8" hidden="false" customHeight="false" outlineLevel="0" collapsed="false">
      <c r="A261" s="206" t="s">
        <v>706</v>
      </c>
      <c r="B261" s="214" t="s">
        <v>690</v>
      </c>
      <c r="C261" s="208" t="s">
        <v>330</v>
      </c>
      <c r="D261" s="220"/>
      <c r="E261" s="213"/>
      <c r="F261" s="213"/>
      <c r="G261" s="213"/>
      <c r="H261" s="210"/>
    </row>
    <row r="262" s="223" customFormat="true" ht="12.8" hidden="false" customHeight="false" outlineLevel="0" collapsed="false">
      <c r="A262" s="206" t="s">
        <v>707</v>
      </c>
      <c r="B262" s="211" t="s">
        <v>708</v>
      </c>
      <c r="C262" s="208" t="s">
        <v>330</v>
      </c>
      <c r="D262" s="220" t="n">
        <v>10</v>
      </c>
      <c r="E262" s="213" t="n">
        <v>4.35</v>
      </c>
      <c r="F262" s="209" t="n">
        <v>-5.65</v>
      </c>
      <c r="G262" s="209" t="n">
        <v>-56.5</v>
      </c>
      <c r="H262" s="210"/>
    </row>
    <row r="263" s="223" customFormat="true" ht="12.8" hidden="false" customHeight="false" outlineLevel="0" collapsed="false">
      <c r="A263" s="206" t="s">
        <v>709</v>
      </c>
      <c r="B263" s="214" t="s">
        <v>690</v>
      </c>
      <c r="C263" s="208" t="s">
        <v>330</v>
      </c>
      <c r="D263" s="220" t="n">
        <v>0</v>
      </c>
      <c r="E263" s="228"/>
      <c r="F263" s="209"/>
      <c r="G263" s="209"/>
      <c r="H263" s="210"/>
    </row>
    <row r="264" customFormat="false" ht="15.75" hidden="false" customHeight="true" outlineLevel="0" collapsed="false">
      <c r="A264" s="206" t="s">
        <v>710</v>
      </c>
      <c r="B264" s="211" t="s">
        <v>711</v>
      </c>
      <c r="C264" s="208" t="s">
        <v>330</v>
      </c>
      <c r="D264" s="220"/>
      <c r="E264" s="213"/>
      <c r="F264" s="213"/>
      <c r="G264" s="213"/>
      <c r="H264" s="210"/>
    </row>
    <row r="265" customFormat="false" ht="12.8" hidden="false" customHeight="false" outlineLevel="0" collapsed="false">
      <c r="A265" s="206" t="s">
        <v>712</v>
      </c>
      <c r="B265" s="214" t="s">
        <v>690</v>
      </c>
      <c r="C265" s="208" t="s">
        <v>330</v>
      </c>
      <c r="D265" s="220"/>
      <c r="E265" s="213"/>
      <c r="F265" s="213"/>
      <c r="G265" s="213"/>
      <c r="H265" s="210"/>
    </row>
    <row r="266" customFormat="false" ht="12.8" hidden="false" customHeight="false" outlineLevel="0" collapsed="false">
      <c r="A266" s="206" t="s">
        <v>713</v>
      </c>
      <c r="B266" s="211" t="s">
        <v>714</v>
      </c>
      <c r="C266" s="208" t="s">
        <v>330</v>
      </c>
      <c r="D266" s="220"/>
      <c r="E266" s="213"/>
      <c r="F266" s="213"/>
      <c r="G266" s="213"/>
      <c r="H266" s="210"/>
    </row>
    <row r="267" customFormat="false" ht="12.8" hidden="false" customHeight="false" outlineLevel="0" collapsed="false">
      <c r="A267" s="206" t="s">
        <v>715</v>
      </c>
      <c r="B267" s="214" t="s">
        <v>690</v>
      </c>
      <c r="C267" s="208" t="s">
        <v>330</v>
      </c>
      <c r="D267" s="220"/>
      <c r="E267" s="213"/>
      <c r="F267" s="213"/>
      <c r="G267" s="213"/>
      <c r="H267" s="210"/>
    </row>
    <row r="268" customFormat="false" ht="24.55" hidden="false" customHeight="false" outlineLevel="0" collapsed="false">
      <c r="A268" s="206" t="s">
        <v>716</v>
      </c>
      <c r="B268" s="214" t="s">
        <v>717</v>
      </c>
      <c r="C268" s="208" t="s">
        <v>330</v>
      </c>
      <c r="D268" s="220"/>
      <c r="E268" s="213"/>
      <c r="F268" s="213"/>
      <c r="G268" s="213"/>
      <c r="H268" s="210"/>
    </row>
    <row r="269" customFormat="false" ht="12.8" hidden="false" customHeight="false" outlineLevel="0" collapsed="false">
      <c r="A269" s="206" t="s">
        <v>718</v>
      </c>
      <c r="B269" s="214" t="s">
        <v>690</v>
      </c>
      <c r="C269" s="208" t="s">
        <v>330</v>
      </c>
      <c r="D269" s="220"/>
      <c r="E269" s="213"/>
      <c r="F269" s="213"/>
      <c r="G269" s="213"/>
      <c r="H269" s="210"/>
    </row>
    <row r="270" customFormat="false" ht="12.8" hidden="false" customHeight="false" outlineLevel="0" collapsed="false">
      <c r="A270" s="206" t="s">
        <v>719</v>
      </c>
      <c r="B270" s="214" t="s">
        <v>346</v>
      </c>
      <c r="C270" s="208" t="s">
        <v>330</v>
      </c>
      <c r="D270" s="220"/>
      <c r="E270" s="213"/>
      <c r="F270" s="213"/>
      <c r="G270" s="213"/>
      <c r="H270" s="210"/>
    </row>
    <row r="271" customFormat="false" ht="12.8" hidden="false" customHeight="false" outlineLevel="0" collapsed="false">
      <c r="A271" s="206" t="s">
        <v>720</v>
      </c>
      <c r="B271" s="221" t="s">
        <v>690</v>
      </c>
      <c r="C271" s="208" t="s">
        <v>330</v>
      </c>
      <c r="D271" s="220"/>
      <c r="E271" s="213"/>
      <c r="F271" s="213"/>
      <c r="G271" s="213"/>
      <c r="H271" s="210"/>
    </row>
    <row r="272" customFormat="false" ht="12.8" hidden="false" customHeight="false" outlineLevel="0" collapsed="false">
      <c r="A272" s="206" t="s">
        <v>721</v>
      </c>
      <c r="B272" s="214" t="s">
        <v>348</v>
      </c>
      <c r="C272" s="208" t="s">
        <v>330</v>
      </c>
      <c r="D272" s="220"/>
      <c r="E272" s="213"/>
      <c r="F272" s="213"/>
      <c r="G272" s="213"/>
      <c r="H272" s="210"/>
    </row>
    <row r="273" customFormat="false" ht="12.8" hidden="false" customHeight="false" outlineLevel="0" collapsed="false">
      <c r="A273" s="206" t="s">
        <v>722</v>
      </c>
      <c r="B273" s="221" t="s">
        <v>690</v>
      </c>
      <c r="C273" s="208" t="s">
        <v>330</v>
      </c>
      <c r="D273" s="220"/>
      <c r="E273" s="213"/>
      <c r="F273" s="213"/>
      <c r="G273" s="213"/>
      <c r="H273" s="210"/>
    </row>
    <row r="274" s="223" customFormat="true" ht="12.8" hidden="false" customHeight="false" outlineLevel="0" collapsed="false">
      <c r="A274" s="206" t="s">
        <v>723</v>
      </c>
      <c r="B274" s="214" t="s">
        <v>724</v>
      </c>
      <c r="C274" s="208" t="s">
        <v>330</v>
      </c>
      <c r="D274" s="220" t="n">
        <v>10</v>
      </c>
      <c r="E274" s="213" t="n">
        <v>49.8</v>
      </c>
      <c r="F274" s="209" t="n">
        <v>39.8</v>
      </c>
      <c r="G274" s="209" t="n">
        <v>398</v>
      </c>
      <c r="H274" s="210"/>
    </row>
    <row r="275" s="223" customFormat="true" ht="12.8" hidden="false" customHeight="false" outlineLevel="0" collapsed="false">
      <c r="A275" s="206" t="s">
        <v>725</v>
      </c>
      <c r="B275" s="214" t="s">
        <v>690</v>
      </c>
      <c r="C275" s="208" t="s">
        <v>330</v>
      </c>
      <c r="D275" s="225" t="n">
        <v>0</v>
      </c>
      <c r="E275" s="209"/>
      <c r="F275" s="209"/>
      <c r="G275" s="209"/>
      <c r="H275" s="210"/>
    </row>
    <row r="276" s="216" customFormat="true" ht="12.8" hidden="false" customHeight="false" outlineLevel="0" collapsed="false">
      <c r="A276" s="206" t="s">
        <v>726</v>
      </c>
      <c r="B276" s="221" t="s">
        <v>727</v>
      </c>
      <c r="C276" s="208" t="s">
        <v>330</v>
      </c>
      <c r="D276" s="220" t="n">
        <v>550</v>
      </c>
      <c r="E276" s="213" t="n">
        <v>1211.9</v>
      </c>
      <c r="F276" s="209" t="n">
        <v>661.9</v>
      </c>
      <c r="G276" s="209" t="n">
        <v>120.345454545455</v>
      </c>
      <c r="H276" s="210"/>
    </row>
    <row r="277" customFormat="false" ht="12.8" hidden="false" customHeight="false" outlineLevel="0" collapsed="false">
      <c r="A277" s="206" t="s">
        <v>728</v>
      </c>
      <c r="B277" s="214" t="s">
        <v>729</v>
      </c>
      <c r="C277" s="208" t="s">
        <v>330</v>
      </c>
      <c r="D277" s="220"/>
      <c r="E277" s="213"/>
      <c r="F277" s="213"/>
      <c r="G277" s="213"/>
      <c r="H277" s="210"/>
    </row>
    <row r="278" customFormat="false" ht="12.8" hidden="false" customHeight="false" outlineLevel="0" collapsed="false">
      <c r="A278" s="206" t="s">
        <v>730</v>
      </c>
      <c r="B278" s="214" t="s">
        <v>690</v>
      </c>
      <c r="C278" s="208" t="s">
        <v>330</v>
      </c>
      <c r="D278" s="220"/>
      <c r="E278" s="213"/>
      <c r="F278" s="213"/>
      <c r="G278" s="213"/>
      <c r="H278" s="210"/>
    </row>
    <row r="279" customFormat="false" ht="12.8" hidden="false" customHeight="false" outlineLevel="0" collapsed="false">
      <c r="A279" s="206" t="s">
        <v>731</v>
      </c>
      <c r="B279" s="214" t="s">
        <v>732</v>
      </c>
      <c r="C279" s="208" t="s">
        <v>330</v>
      </c>
      <c r="D279" s="220"/>
      <c r="E279" s="213"/>
      <c r="F279" s="213"/>
      <c r="G279" s="213"/>
      <c r="H279" s="210"/>
    </row>
    <row r="280" customFormat="false" ht="12.8" hidden="false" customHeight="false" outlineLevel="0" collapsed="false">
      <c r="A280" s="206" t="s">
        <v>733</v>
      </c>
      <c r="B280" s="214" t="s">
        <v>561</v>
      </c>
      <c r="C280" s="208" t="s">
        <v>330</v>
      </c>
      <c r="D280" s="220"/>
      <c r="E280" s="213"/>
      <c r="F280" s="213"/>
      <c r="G280" s="213"/>
      <c r="H280" s="210"/>
    </row>
    <row r="281" customFormat="false" ht="12.8" hidden="false" customHeight="false" outlineLevel="0" collapsed="false">
      <c r="A281" s="206" t="s">
        <v>734</v>
      </c>
      <c r="B281" s="221" t="s">
        <v>690</v>
      </c>
      <c r="C281" s="208" t="s">
        <v>330</v>
      </c>
      <c r="D281" s="220"/>
      <c r="E281" s="213"/>
      <c r="F281" s="213"/>
      <c r="G281" s="213"/>
      <c r="H281" s="210"/>
    </row>
    <row r="282" customFormat="false" ht="12.8" hidden="false" customHeight="false" outlineLevel="0" collapsed="false">
      <c r="A282" s="206" t="s">
        <v>735</v>
      </c>
      <c r="B282" s="214" t="s">
        <v>736</v>
      </c>
      <c r="C282" s="208" t="s">
        <v>330</v>
      </c>
      <c r="D282" s="220"/>
      <c r="E282" s="213" t="n">
        <v>503.56</v>
      </c>
      <c r="F282" s="213"/>
      <c r="G282" s="213"/>
      <c r="H282" s="210"/>
    </row>
    <row r="283" customFormat="false" ht="12.8" hidden="false" customHeight="false" outlineLevel="0" collapsed="false">
      <c r="A283" s="206" t="s">
        <v>737</v>
      </c>
      <c r="B283" s="221" t="s">
        <v>690</v>
      </c>
      <c r="C283" s="208" t="s">
        <v>330</v>
      </c>
      <c r="D283" s="220"/>
      <c r="E283" s="213"/>
      <c r="F283" s="213"/>
      <c r="G283" s="213"/>
      <c r="H283" s="210"/>
    </row>
    <row r="284" customFormat="false" ht="24.55" hidden="false" customHeight="false" outlineLevel="0" collapsed="false">
      <c r="A284" s="206" t="s">
        <v>738</v>
      </c>
      <c r="B284" s="214" t="s">
        <v>739</v>
      </c>
      <c r="C284" s="208" t="s">
        <v>330</v>
      </c>
      <c r="D284" s="220"/>
      <c r="E284" s="213"/>
      <c r="F284" s="213"/>
      <c r="G284" s="213"/>
      <c r="H284" s="210"/>
    </row>
    <row r="285" customFormat="false" ht="12.8" hidden="false" customHeight="false" outlineLevel="0" collapsed="false">
      <c r="A285" s="206" t="s">
        <v>740</v>
      </c>
      <c r="B285" s="214" t="s">
        <v>690</v>
      </c>
      <c r="C285" s="208" t="s">
        <v>330</v>
      </c>
      <c r="D285" s="220"/>
      <c r="E285" s="213"/>
      <c r="F285" s="213"/>
      <c r="G285" s="213"/>
      <c r="H285" s="210"/>
    </row>
    <row r="286" s="223" customFormat="true" ht="12.8" hidden="false" customHeight="false" outlineLevel="0" collapsed="false">
      <c r="A286" s="206" t="s">
        <v>741</v>
      </c>
      <c r="B286" s="214" t="s">
        <v>742</v>
      </c>
      <c r="C286" s="208" t="s">
        <v>330</v>
      </c>
      <c r="D286" s="220" t="n">
        <v>250</v>
      </c>
      <c r="E286" s="213" t="n">
        <v>232.25</v>
      </c>
      <c r="F286" s="209" t="n">
        <v>-17.75</v>
      </c>
      <c r="G286" s="209" t="n">
        <v>-7.1</v>
      </c>
      <c r="H286" s="210"/>
    </row>
    <row r="287" s="223" customFormat="true" ht="12.8" hidden="false" customHeight="false" outlineLevel="0" collapsed="false">
      <c r="A287" s="206" t="s">
        <v>743</v>
      </c>
      <c r="B287" s="214" t="s">
        <v>690</v>
      </c>
      <c r="C287" s="208" t="s">
        <v>330</v>
      </c>
      <c r="D287" s="220" t="n">
        <v>0</v>
      </c>
      <c r="E287" s="228"/>
      <c r="F287" s="209"/>
      <c r="G287" s="209"/>
      <c r="H287" s="210"/>
    </row>
    <row r="288" customFormat="false" ht="12.8" hidden="false" customHeight="false" outlineLevel="0" collapsed="false">
      <c r="A288" s="206" t="s">
        <v>744</v>
      </c>
      <c r="B288" s="214" t="s">
        <v>745</v>
      </c>
      <c r="C288" s="208" t="s">
        <v>330</v>
      </c>
      <c r="D288" s="220" t="n">
        <v>0</v>
      </c>
      <c r="E288" s="213" t="n">
        <v>15.47</v>
      </c>
      <c r="F288" s="209"/>
      <c r="G288" s="209"/>
      <c r="H288" s="210"/>
    </row>
    <row r="289" customFormat="false" ht="12.8" hidden="false" customHeight="false" outlineLevel="0" collapsed="false">
      <c r="A289" s="206" t="s">
        <v>746</v>
      </c>
      <c r="B289" s="214" t="s">
        <v>690</v>
      </c>
      <c r="C289" s="208" t="s">
        <v>330</v>
      </c>
      <c r="D289" s="220" t="n">
        <v>0</v>
      </c>
      <c r="E289" s="213"/>
      <c r="F289" s="209"/>
      <c r="G289" s="209"/>
      <c r="H289" s="210"/>
    </row>
    <row r="290" s="223" customFormat="true" ht="12.8" hidden="false" customHeight="false" outlineLevel="0" collapsed="false">
      <c r="A290" s="206" t="s">
        <v>747</v>
      </c>
      <c r="B290" s="214" t="s">
        <v>748</v>
      </c>
      <c r="C290" s="208" t="s">
        <v>330</v>
      </c>
      <c r="D290" s="220" t="n">
        <v>10</v>
      </c>
      <c r="E290" s="213" t="n">
        <v>68.57</v>
      </c>
      <c r="F290" s="209" t="n">
        <v>58.57</v>
      </c>
      <c r="G290" s="209" t="n">
        <v>585.7</v>
      </c>
      <c r="H290" s="210"/>
    </row>
    <row r="291" s="223" customFormat="true" ht="12.8" hidden="false" customHeight="false" outlineLevel="0" collapsed="false">
      <c r="A291" s="206" t="s">
        <v>749</v>
      </c>
      <c r="B291" s="214" t="s">
        <v>690</v>
      </c>
      <c r="C291" s="208" t="s">
        <v>330</v>
      </c>
      <c r="D291" s="220" t="n">
        <v>0</v>
      </c>
      <c r="E291" s="213"/>
      <c r="F291" s="209"/>
      <c r="G291" s="209"/>
      <c r="H291" s="210"/>
    </row>
    <row r="292" customFormat="false" ht="12.8" hidden="false" customHeight="false" outlineLevel="0" collapsed="false">
      <c r="A292" s="206" t="s">
        <v>750</v>
      </c>
      <c r="B292" s="214" t="s">
        <v>751</v>
      </c>
      <c r="C292" s="208" t="s">
        <v>330</v>
      </c>
      <c r="D292" s="220" t="n">
        <v>150</v>
      </c>
      <c r="E292" s="213" t="n">
        <v>180.85</v>
      </c>
      <c r="F292" s="209" t="n">
        <v>30.85</v>
      </c>
      <c r="G292" s="209" t="n">
        <v>20.5666666666667</v>
      </c>
      <c r="H292" s="210"/>
    </row>
    <row r="293" customFormat="false" ht="12.8" hidden="false" customHeight="false" outlineLevel="0" collapsed="false">
      <c r="A293" s="206" t="s">
        <v>752</v>
      </c>
      <c r="B293" s="214" t="s">
        <v>690</v>
      </c>
      <c r="C293" s="208" t="s">
        <v>330</v>
      </c>
      <c r="D293" s="220" t="n">
        <v>0</v>
      </c>
      <c r="E293" s="213"/>
      <c r="F293" s="209"/>
      <c r="G293" s="209"/>
      <c r="H293" s="210"/>
    </row>
    <row r="294" customFormat="false" ht="24.55" hidden="false" customHeight="false" outlineLevel="0" collapsed="false">
      <c r="A294" s="206" t="s">
        <v>753</v>
      </c>
      <c r="B294" s="214" t="s">
        <v>754</v>
      </c>
      <c r="C294" s="208" t="s">
        <v>330</v>
      </c>
      <c r="D294" s="220"/>
      <c r="E294" s="213" t="n">
        <v>83.73</v>
      </c>
      <c r="F294" s="213"/>
      <c r="G294" s="213"/>
      <c r="H294" s="210"/>
    </row>
    <row r="295" customFormat="false" ht="12.8" hidden="false" customHeight="false" outlineLevel="0" collapsed="false">
      <c r="A295" s="206" t="s">
        <v>755</v>
      </c>
      <c r="B295" s="214" t="s">
        <v>690</v>
      </c>
      <c r="C295" s="208" t="s">
        <v>330</v>
      </c>
      <c r="D295" s="220"/>
      <c r="E295" s="213"/>
      <c r="F295" s="213"/>
      <c r="G295" s="213"/>
      <c r="H295" s="210"/>
    </row>
    <row r="296" s="223" customFormat="true" ht="12.8" hidden="false" customHeight="false" outlineLevel="0" collapsed="false">
      <c r="A296" s="206" t="s">
        <v>756</v>
      </c>
      <c r="B296" s="214" t="s">
        <v>757</v>
      </c>
      <c r="C296" s="208" t="s">
        <v>330</v>
      </c>
      <c r="D296" s="220" t="n">
        <v>140</v>
      </c>
      <c r="E296" s="213" t="n">
        <v>127.47</v>
      </c>
      <c r="F296" s="209" t="n">
        <v>-12.53</v>
      </c>
      <c r="G296" s="209" t="n">
        <v>-8.95</v>
      </c>
      <c r="H296" s="210"/>
    </row>
    <row r="297" s="223" customFormat="true" ht="12.8" hidden="false" customHeight="false" outlineLevel="0" collapsed="false">
      <c r="A297" s="206" t="s">
        <v>758</v>
      </c>
      <c r="B297" s="214" t="s">
        <v>690</v>
      </c>
      <c r="C297" s="208" t="s">
        <v>330</v>
      </c>
      <c r="D297" s="220" t="n">
        <v>0</v>
      </c>
      <c r="E297" s="213" t="n">
        <v>0</v>
      </c>
      <c r="F297" s="209"/>
      <c r="G297" s="209"/>
      <c r="H297" s="210"/>
    </row>
    <row r="298" s="216" customFormat="true" ht="24.55" hidden="false" customHeight="false" outlineLevel="0" collapsed="false">
      <c r="A298" s="206" t="s">
        <v>759</v>
      </c>
      <c r="B298" s="221" t="s">
        <v>760</v>
      </c>
      <c r="C298" s="208" t="s">
        <v>761</v>
      </c>
      <c r="D298" s="220" t="n">
        <v>100</v>
      </c>
      <c r="E298" s="213" t="n">
        <v>98.4628105238842</v>
      </c>
      <c r="F298" s="209"/>
      <c r="G298" s="209"/>
      <c r="H298" s="210"/>
    </row>
    <row r="299" customFormat="false" ht="12.8" hidden="false" customHeight="false" outlineLevel="0" collapsed="false">
      <c r="A299" s="206" t="s">
        <v>762</v>
      </c>
      <c r="B299" s="214" t="s">
        <v>763</v>
      </c>
      <c r="C299" s="208" t="s">
        <v>761</v>
      </c>
      <c r="D299" s="220"/>
      <c r="E299" s="213"/>
      <c r="F299" s="213"/>
      <c r="G299" s="213"/>
      <c r="H299" s="210"/>
    </row>
    <row r="300" customFormat="false" ht="24.55" hidden="false" customHeight="false" outlineLevel="0" collapsed="false">
      <c r="A300" s="206" t="s">
        <v>764</v>
      </c>
      <c r="B300" s="214" t="s">
        <v>765</v>
      </c>
      <c r="C300" s="208" t="s">
        <v>761</v>
      </c>
      <c r="D300" s="220"/>
      <c r="E300" s="213"/>
      <c r="F300" s="213"/>
      <c r="G300" s="213"/>
      <c r="H300" s="210"/>
    </row>
    <row r="301" customFormat="false" ht="24.55" hidden="false" customHeight="false" outlineLevel="0" collapsed="false">
      <c r="A301" s="206" t="s">
        <v>766</v>
      </c>
      <c r="B301" s="214" t="s">
        <v>767</v>
      </c>
      <c r="C301" s="208" t="s">
        <v>761</v>
      </c>
      <c r="D301" s="220"/>
      <c r="E301" s="213"/>
      <c r="F301" s="213"/>
      <c r="G301" s="213"/>
      <c r="H301" s="210"/>
    </row>
    <row r="302" customFormat="false" ht="24.55" hidden="false" customHeight="false" outlineLevel="0" collapsed="false">
      <c r="A302" s="206" t="s">
        <v>768</v>
      </c>
      <c r="B302" s="214" t="s">
        <v>769</v>
      </c>
      <c r="C302" s="208" t="s">
        <v>761</v>
      </c>
      <c r="D302" s="220"/>
      <c r="E302" s="213"/>
      <c r="F302" s="213"/>
      <c r="G302" s="213"/>
      <c r="H302" s="210"/>
    </row>
    <row r="303" customFormat="false" ht="12.8" hidden="false" customHeight="false" outlineLevel="0" collapsed="false">
      <c r="A303" s="206" t="s">
        <v>770</v>
      </c>
      <c r="B303" s="211" t="s">
        <v>771</v>
      </c>
      <c r="C303" s="208" t="s">
        <v>761</v>
      </c>
      <c r="D303" s="220"/>
      <c r="E303" s="213"/>
      <c r="F303" s="213"/>
      <c r="G303" s="213"/>
      <c r="H303" s="210"/>
    </row>
    <row r="304" s="216" customFormat="true" ht="12.8" hidden="false" customHeight="false" outlineLevel="0" collapsed="false">
      <c r="A304" s="206" t="s">
        <v>772</v>
      </c>
      <c r="B304" s="211" t="s">
        <v>773</v>
      </c>
      <c r="C304" s="208" t="s">
        <v>761</v>
      </c>
      <c r="D304" s="225" t="n">
        <v>100</v>
      </c>
      <c r="E304" s="209" t="n">
        <v>98.4628105238842</v>
      </c>
      <c r="F304" s="209"/>
      <c r="G304" s="209"/>
      <c r="H304" s="210"/>
    </row>
    <row r="305" customFormat="false" ht="12.8" hidden="false" customHeight="false" outlineLevel="0" collapsed="false">
      <c r="A305" s="206" t="s">
        <v>774</v>
      </c>
      <c r="B305" s="211" t="s">
        <v>775</v>
      </c>
      <c r="C305" s="208" t="s">
        <v>761</v>
      </c>
      <c r="D305" s="220"/>
      <c r="E305" s="213"/>
      <c r="F305" s="213"/>
      <c r="G305" s="213"/>
      <c r="H305" s="210"/>
    </row>
    <row r="306" customFormat="false" ht="19.5" hidden="false" customHeight="true" outlineLevel="0" collapsed="false">
      <c r="A306" s="206" t="s">
        <v>776</v>
      </c>
      <c r="B306" s="211" t="s">
        <v>777</v>
      </c>
      <c r="C306" s="208" t="s">
        <v>761</v>
      </c>
      <c r="D306" s="220"/>
      <c r="E306" s="213"/>
      <c r="F306" s="213"/>
      <c r="G306" s="213"/>
      <c r="H306" s="210"/>
    </row>
    <row r="307" customFormat="false" ht="19.5" hidden="false" customHeight="true" outlineLevel="0" collapsed="false">
      <c r="A307" s="206" t="s">
        <v>778</v>
      </c>
      <c r="B307" s="211" t="s">
        <v>779</v>
      </c>
      <c r="C307" s="208" t="s">
        <v>761</v>
      </c>
      <c r="D307" s="220"/>
      <c r="E307" s="213"/>
      <c r="F307" s="213"/>
      <c r="G307" s="213"/>
      <c r="H307" s="210"/>
    </row>
    <row r="308" customFormat="false" ht="36.75" hidden="false" customHeight="true" outlineLevel="0" collapsed="false">
      <c r="A308" s="206" t="s">
        <v>780</v>
      </c>
      <c r="B308" s="214" t="s">
        <v>781</v>
      </c>
      <c r="C308" s="208" t="s">
        <v>761</v>
      </c>
      <c r="D308" s="220"/>
      <c r="E308" s="213"/>
      <c r="F308" s="213"/>
      <c r="G308" s="213"/>
      <c r="H308" s="210"/>
    </row>
    <row r="309" customFormat="false" ht="19.5" hidden="false" customHeight="true" outlineLevel="0" collapsed="false">
      <c r="A309" s="206" t="s">
        <v>782</v>
      </c>
      <c r="B309" s="211" t="s">
        <v>346</v>
      </c>
      <c r="C309" s="208" t="s">
        <v>761</v>
      </c>
      <c r="D309" s="220"/>
      <c r="E309" s="213"/>
      <c r="F309" s="213"/>
      <c r="G309" s="213"/>
      <c r="H309" s="210"/>
    </row>
    <row r="310" customFormat="false" ht="19.5" hidden="false" customHeight="true" outlineLevel="0" collapsed="false">
      <c r="A310" s="206" t="s">
        <v>783</v>
      </c>
      <c r="B310" s="211" t="s">
        <v>348</v>
      </c>
      <c r="C310" s="208" t="s">
        <v>761</v>
      </c>
      <c r="D310" s="220"/>
      <c r="E310" s="213"/>
      <c r="F310" s="213"/>
      <c r="G310" s="213"/>
      <c r="H310" s="210"/>
    </row>
    <row r="311" customFormat="false" ht="20.25" hidden="false" customHeight="true" outlineLevel="0" collapsed="false">
      <c r="A311" s="205" t="s">
        <v>784</v>
      </c>
      <c r="B311" s="205"/>
      <c r="C311" s="205"/>
      <c r="D311" s="205"/>
      <c r="E311" s="205"/>
      <c r="F311" s="205"/>
      <c r="G311" s="205"/>
      <c r="H311" s="205"/>
    </row>
    <row r="312" customFormat="false" ht="12.8" hidden="false" customHeight="false" outlineLevel="0" collapsed="false">
      <c r="A312" s="206" t="s">
        <v>785</v>
      </c>
      <c r="B312" s="207" t="s">
        <v>786</v>
      </c>
      <c r="C312" s="208" t="s">
        <v>66</v>
      </c>
      <c r="D312" s="212" t="s">
        <v>787</v>
      </c>
      <c r="E312" s="213" t="s">
        <v>787</v>
      </c>
      <c r="F312" s="213" t="s">
        <v>787</v>
      </c>
      <c r="G312" s="213" t="s">
        <v>787</v>
      </c>
      <c r="H312" s="210"/>
    </row>
    <row r="313" customFormat="false" ht="12.8" hidden="false" customHeight="false" outlineLevel="0" collapsed="false">
      <c r="A313" s="206" t="s">
        <v>788</v>
      </c>
      <c r="B313" s="221" t="s">
        <v>789</v>
      </c>
      <c r="C313" s="208" t="s">
        <v>790</v>
      </c>
      <c r="D313" s="212"/>
      <c r="E313" s="213"/>
      <c r="F313" s="213"/>
      <c r="G313" s="213"/>
      <c r="H313" s="210"/>
    </row>
    <row r="314" customFormat="false" ht="12.8" hidden="false" customHeight="false" outlineLevel="0" collapsed="false">
      <c r="A314" s="206" t="s">
        <v>791</v>
      </c>
      <c r="B314" s="221" t="s">
        <v>792</v>
      </c>
      <c r="C314" s="208" t="s">
        <v>793</v>
      </c>
      <c r="D314" s="212"/>
      <c r="E314" s="213"/>
      <c r="F314" s="213"/>
      <c r="G314" s="213"/>
      <c r="H314" s="210"/>
    </row>
    <row r="315" customFormat="false" ht="12.8" hidden="false" customHeight="false" outlineLevel="0" collapsed="false">
      <c r="A315" s="206" t="s">
        <v>794</v>
      </c>
      <c r="B315" s="221" t="s">
        <v>795</v>
      </c>
      <c r="C315" s="208" t="s">
        <v>790</v>
      </c>
      <c r="D315" s="212"/>
      <c r="E315" s="213"/>
      <c r="F315" s="213"/>
      <c r="G315" s="213"/>
      <c r="H315" s="210"/>
    </row>
    <row r="316" customFormat="false" ht="12.8" hidden="false" customHeight="false" outlineLevel="0" collapsed="false">
      <c r="A316" s="206" t="s">
        <v>796</v>
      </c>
      <c r="B316" s="221" t="s">
        <v>797</v>
      </c>
      <c r="C316" s="208" t="s">
        <v>793</v>
      </c>
      <c r="D316" s="212"/>
      <c r="E316" s="213"/>
      <c r="F316" s="213"/>
      <c r="G316" s="213"/>
      <c r="H316" s="210"/>
    </row>
    <row r="317" customFormat="false" ht="12.8" hidden="false" customHeight="false" outlineLevel="0" collapsed="false">
      <c r="A317" s="206" t="s">
        <v>798</v>
      </c>
      <c r="B317" s="221" t="s">
        <v>799</v>
      </c>
      <c r="C317" s="208" t="s">
        <v>800</v>
      </c>
      <c r="D317" s="212"/>
      <c r="E317" s="213"/>
      <c r="F317" s="213"/>
      <c r="G317" s="213"/>
      <c r="H317" s="210"/>
    </row>
    <row r="318" customFormat="false" ht="12.8" hidden="false" customHeight="false" outlineLevel="0" collapsed="false">
      <c r="A318" s="206" t="s">
        <v>801</v>
      </c>
      <c r="B318" s="221" t="s">
        <v>802</v>
      </c>
      <c r="C318" s="208" t="s">
        <v>66</v>
      </c>
      <c r="D318" s="212" t="s">
        <v>787</v>
      </c>
      <c r="E318" s="213" t="s">
        <v>787</v>
      </c>
      <c r="F318" s="213" t="s">
        <v>787</v>
      </c>
      <c r="G318" s="213" t="s">
        <v>787</v>
      </c>
      <c r="H318" s="210"/>
    </row>
    <row r="319" customFormat="false" ht="12.8" hidden="false" customHeight="false" outlineLevel="0" collapsed="false">
      <c r="A319" s="206" t="s">
        <v>803</v>
      </c>
      <c r="B319" s="214" t="s">
        <v>804</v>
      </c>
      <c r="C319" s="208" t="s">
        <v>800</v>
      </c>
      <c r="D319" s="229"/>
      <c r="E319" s="230"/>
      <c r="F319" s="230"/>
      <c r="G319" s="230"/>
      <c r="H319" s="210"/>
    </row>
    <row r="320" customFormat="false" ht="12.8" hidden="false" customHeight="false" outlineLevel="0" collapsed="false">
      <c r="A320" s="206" t="s">
        <v>805</v>
      </c>
      <c r="B320" s="214" t="s">
        <v>806</v>
      </c>
      <c r="C320" s="208" t="s">
        <v>807</v>
      </c>
      <c r="D320" s="229"/>
      <c r="E320" s="230"/>
      <c r="F320" s="230"/>
      <c r="G320" s="230"/>
      <c r="H320" s="210"/>
    </row>
    <row r="321" customFormat="false" ht="12.8" hidden="false" customHeight="false" outlineLevel="0" collapsed="false">
      <c r="A321" s="206" t="s">
        <v>808</v>
      </c>
      <c r="B321" s="221" t="s">
        <v>809</v>
      </c>
      <c r="C321" s="208" t="s">
        <v>66</v>
      </c>
      <c r="D321" s="212" t="s">
        <v>787</v>
      </c>
      <c r="E321" s="213" t="s">
        <v>787</v>
      </c>
      <c r="F321" s="213" t="s">
        <v>787</v>
      </c>
      <c r="G321" s="213" t="s">
        <v>787</v>
      </c>
      <c r="H321" s="210"/>
    </row>
    <row r="322" customFormat="false" ht="12.8" hidden="false" customHeight="false" outlineLevel="0" collapsed="false">
      <c r="A322" s="206" t="s">
        <v>810</v>
      </c>
      <c r="B322" s="214" t="s">
        <v>804</v>
      </c>
      <c r="C322" s="208" t="s">
        <v>800</v>
      </c>
      <c r="D322" s="212"/>
      <c r="E322" s="213"/>
      <c r="F322" s="213"/>
      <c r="G322" s="213"/>
      <c r="H322" s="210"/>
    </row>
    <row r="323" customFormat="false" ht="12.8" hidden="false" customHeight="false" outlineLevel="0" collapsed="false">
      <c r="A323" s="206" t="s">
        <v>811</v>
      </c>
      <c r="B323" s="214" t="s">
        <v>812</v>
      </c>
      <c r="C323" s="208" t="s">
        <v>790</v>
      </c>
      <c r="D323" s="212"/>
      <c r="E323" s="213"/>
      <c r="F323" s="213"/>
      <c r="G323" s="213"/>
      <c r="H323" s="210"/>
    </row>
    <row r="324" customFormat="false" ht="12.8" hidden="false" customHeight="false" outlineLevel="0" collapsed="false">
      <c r="A324" s="206" t="s">
        <v>813</v>
      </c>
      <c r="B324" s="214" t="s">
        <v>806</v>
      </c>
      <c r="C324" s="208" t="s">
        <v>807</v>
      </c>
      <c r="D324" s="212"/>
      <c r="E324" s="213"/>
      <c r="F324" s="213"/>
      <c r="G324" s="213"/>
      <c r="H324" s="210"/>
    </row>
    <row r="325" customFormat="false" ht="12.8" hidden="false" customHeight="false" outlineLevel="0" collapsed="false">
      <c r="A325" s="206" t="s">
        <v>814</v>
      </c>
      <c r="B325" s="221" t="s">
        <v>815</v>
      </c>
      <c r="C325" s="208" t="s">
        <v>66</v>
      </c>
      <c r="D325" s="212" t="s">
        <v>787</v>
      </c>
      <c r="E325" s="213" t="s">
        <v>787</v>
      </c>
      <c r="F325" s="213" t="s">
        <v>787</v>
      </c>
      <c r="G325" s="213" t="s">
        <v>787</v>
      </c>
      <c r="H325" s="210"/>
    </row>
    <row r="326" customFormat="false" ht="12.8" hidden="false" customHeight="false" outlineLevel="0" collapsed="false">
      <c r="A326" s="206" t="s">
        <v>816</v>
      </c>
      <c r="B326" s="214" t="s">
        <v>804</v>
      </c>
      <c r="C326" s="208" t="s">
        <v>800</v>
      </c>
      <c r="D326" s="212"/>
      <c r="E326" s="213"/>
      <c r="F326" s="213"/>
      <c r="G326" s="213"/>
      <c r="H326" s="210"/>
    </row>
    <row r="327" customFormat="false" ht="12.8" hidden="false" customHeight="false" outlineLevel="0" collapsed="false">
      <c r="A327" s="206" t="s">
        <v>817</v>
      </c>
      <c r="B327" s="214" t="s">
        <v>806</v>
      </c>
      <c r="C327" s="208" t="s">
        <v>807</v>
      </c>
      <c r="D327" s="212"/>
      <c r="E327" s="213"/>
      <c r="F327" s="213"/>
      <c r="G327" s="213"/>
      <c r="H327" s="210"/>
    </row>
    <row r="328" customFormat="false" ht="12.8" hidden="false" customHeight="false" outlineLevel="0" collapsed="false">
      <c r="A328" s="206" t="s">
        <v>818</v>
      </c>
      <c r="B328" s="221" t="s">
        <v>819</v>
      </c>
      <c r="C328" s="208" t="s">
        <v>66</v>
      </c>
      <c r="D328" s="212" t="s">
        <v>787</v>
      </c>
      <c r="E328" s="213" t="s">
        <v>787</v>
      </c>
      <c r="F328" s="213" t="s">
        <v>787</v>
      </c>
      <c r="G328" s="213" t="s">
        <v>787</v>
      </c>
      <c r="H328" s="210"/>
    </row>
    <row r="329" customFormat="false" ht="12.8" hidden="false" customHeight="false" outlineLevel="0" collapsed="false">
      <c r="A329" s="206" t="s">
        <v>820</v>
      </c>
      <c r="B329" s="214" t="s">
        <v>804</v>
      </c>
      <c r="C329" s="208" t="s">
        <v>800</v>
      </c>
      <c r="D329" s="212"/>
      <c r="E329" s="213"/>
      <c r="F329" s="213"/>
      <c r="G329" s="213"/>
      <c r="H329" s="210"/>
    </row>
    <row r="330" customFormat="false" ht="12.8" hidden="false" customHeight="false" outlineLevel="0" collapsed="false">
      <c r="A330" s="206" t="s">
        <v>821</v>
      </c>
      <c r="B330" s="214" t="s">
        <v>812</v>
      </c>
      <c r="C330" s="208" t="s">
        <v>790</v>
      </c>
      <c r="D330" s="212"/>
      <c r="E330" s="213"/>
      <c r="F330" s="213"/>
      <c r="G330" s="213"/>
      <c r="H330" s="210"/>
    </row>
    <row r="331" customFormat="false" ht="12.8" hidden="false" customHeight="false" outlineLevel="0" collapsed="false">
      <c r="A331" s="206" t="s">
        <v>822</v>
      </c>
      <c r="B331" s="214" t="s">
        <v>806</v>
      </c>
      <c r="C331" s="208" t="s">
        <v>807</v>
      </c>
      <c r="D331" s="212"/>
      <c r="E331" s="213"/>
      <c r="F331" s="213"/>
      <c r="G331" s="213"/>
      <c r="H331" s="210"/>
    </row>
    <row r="332" customFormat="false" ht="12.8" hidden="false" customHeight="false" outlineLevel="0" collapsed="false">
      <c r="A332" s="206" t="s">
        <v>823</v>
      </c>
      <c r="B332" s="207" t="s">
        <v>824</v>
      </c>
      <c r="C332" s="208" t="s">
        <v>66</v>
      </c>
      <c r="D332" s="212" t="s">
        <v>787</v>
      </c>
      <c r="E332" s="213" t="s">
        <v>787</v>
      </c>
      <c r="F332" s="213" t="s">
        <v>787</v>
      </c>
      <c r="G332" s="213" t="s">
        <v>787</v>
      </c>
      <c r="H332" s="210"/>
    </row>
    <row r="333" s="223" customFormat="true" ht="12.8" hidden="false" customHeight="false" outlineLevel="0" collapsed="false">
      <c r="A333" s="206" t="s">
        <v>825</v>
      </c>
      <c r="B333" s="221" t="s">
        <v>826</v>
      </c>
      <c r="C333" s="208" t="s">
        <v>800</v>
      </c>
      <c r="D333" s="215" t="n">
        <v>1504.79</v>
      </c>
      <c r="E333" s="215" t="n">
        <v>1142.905</v>
      </c>
      <c r="F333" s="222" t="n">
        <v>-361.885</v>
      </c>
      <c r="G333" s="222" t="n">
        <v>-24.0488706065298</v>
      </c>
      <c r="H333" s="210"/>
    </row>
    <row r="334" customFormat="false" ht="24.55" hidden="false" customHeight="false" outlineLevel="0" collapsed="false">
      <c r="A334" s="206" t="s">
        <v>827</v>
      </c>
      <c r="B334" s="214" t="s">
        <v>828</v>
      </c>
      <c r="C334" s="208" t="s">
        <v>800</v>
      </c>
      <c r="D334" s="231"/>
      <c r="E334" s="213"/>
      <c r="F334" s="213"/>
      <c r="G334" s="213"/>
      <c r="H334" s="210"/>
    </row>
    <row r="335" s="223" customFormat="true" ht="12.8" hidden="false" customHeight="false" outlineLevel="0" collapsed="false">
      <c r="A335" s="206" t="s">
        <v>829</v>
      </c>
      <c r="B335" s="211" t="s">
        <v>830</v>
      </c>
      <c r="C335" s="208" t="s">
        <v>800</v>
      </c>
      <c r="D335" s="215"/>
      <c r="E335" s="213"/>
      <c r="F335" s="213"/>
      <c r="G335" s="213"/>
      <c r="H335" s="210"/>
    </row>
    <row r="336" s="223" customFormat="true" ht="12.8" hidden="false" customHeight="false" outlineLevel="0" collapsed="false">
      <c r="A336" s="206" t="s">
        <v>831</v>
      </c>
      <c r="B336" s="211" t="s">
        <v>832</v>
      </c>
      <c r="C336" s="208" t="s">
        <v>800</v>
      </c>
      <c r="D336" s="215" t="n">
        <v>1504.79</v>
      </c>
      <c r="E336" s="213" t="n">
        <v>1142.905</v>
      </c>
      <c r="F336" s="209" t="n">
        <v>-361.885</v>
      </c>
      <c r="G336" s="209" t="n">
        <v>-24.0488706065298</v>
      </c>
      <c r="H336" s="210"/>
    </row>
    <row r="337" s="223" customFormat="true" ht="12.8" hidden="false" customHeight="false" outlineLevel="0" collapsed="false">
      <c r="A337" s="206" t="s">
        <v>833</v>
      </c>
      <c r="B337" s="221" t="s">
        <v>834</v>
      </c>
      <c r="C337" s="208" t="s">
        <v>800</v>
      </c>
      <c r="D337" s="215" t="n">
        <v>250.2123</v>
      </c>
      <c r="E337" s="215" t="n">
        <v>170.182</v>
      </c>
      <c r="F337" s="209" t="n">
        <v>-80.0303</v>
      </c>
      <c r="G337" s="209" t="n">
        <v>-31.9849583733494</v>
      </c>
      <c r="H337" s="210"/>
    </row>
    <row r="338" s="223" customFormat="true" ht="12.8" hidden="false" customHeight="false" outlineLevel="0" collapsed="false">
      <c r="A338" s="206" t="s">
        <v>835</v>
      </c>
      <c r="B338" s="221" t="s">
        <v>836</v>
      </c>
      <c r="C338" s="208" t="s">
        <v>790</v>
      </c>
      <c r="D338" s="215" t="n">
        <v>222.0055</v>
      </c>
      <c r="E338" s="213" t="n">
        <v>218.39</v>
      </c>
      <c r="F338" s="209" t="n">
        <v>-3.61550000000003</v>
      </c>
      <c r="G338" s="209" t="n">
        <v>-1.62856325631573</v>
      </c>
      <c r="H338" s="210"/>
    </row>
    <row r="339" customFormat="false" ht="24.55" hidden="false" customHeight="false" outlineLevel="0" collapsed="false">
      <c r="A339" s="206" t="s">
        <v>837</v>
      </c>
      <c r="B339" s="214" t="s">
        <v>838</v>
      </c>
      <c r="C339" s="208" t="s">
        <v>790</v>
      </c>
      <c r="D339" s="215"/>
      <c r="E339" s="213"/>
      <c r="F339" s="213"/>
      <c r="G339" s="213"/>
      <c r="H339" s="210"/>
    </row>
    <row r="340" s="223" customFormat="true" ht="12.8" hidden="false" customHeight="false" outlineLevel="0" collapsed="false">
      <c r="A340" s="206" t="s">
        <v>839</v>
      </c>
      <c r="B340" s="211" t="s">
        <v>830</v>
      </c>
      <c r="C340" s="208" t="s">
        <v>790</v>
      </c>
      <c r="D340" s="215"/>
      <c r="E340" s="213"/>
      <c r="F340" s="213"/>
      <c r="G340" s="213"/>
      <c r="H340" s="210"/>
    </row>
    <row r="341" s="223" customFormat="true" ht="12.8" hidden="false" customHeight="false" outlineLevel="0" collapsed="false">
      <c r="A341" s="206" t="s">
        <v>840</v>
      </c>
      <c r="B341" s="211" t="s">
        <v>832</v>
      </c>
      <c r="C341" s="208" t="s">
        <v>790</v>
      </c>
      <c r="D341" s="215" t="n">
        <v>222.0055</v>
      </c>
      <c r="E341" s="213" t="n">
        <v>218.39</v>
      </c>
      <c r="F341" s="209" t="n">
        <v>-3.61550000000003</v>
      </c>
      <c r="G341" s="209" t="n">
        <v>-1.62856325631573</v>
      </c>
      <c r="H341" s="210"/>
    </row>
    <row r="342" s="223" customFormat="true" ht="12.8" hidden="false" customHeight="false" outlineLevel="0" collapsed="false">
      <c r="A342" s="206" t="s">
        <v>841</v>
      </c>
      <c r="B342" s="221" t="s">
        <v>842</v>
      </c>
      <c r="C342" s="208" t="s">
        <v>843</v>
      </c>
      <c r="D342" s="222" t="n">
        <v>41259.11</v>
      </c>
      <c r="E342" s="215" t="n">
        <v>40978.62</v>
      </c>
      <c r="F342" s="209" t="n">
        <v>-280.489999999998</v>
      </c>
      <c r="G342" s="209" t="n">
        <v>-0.679825619117809</v>
      </c>
      <c r="H342" s="210"/>
    </row>
    <row r="343" s="223" customFormat="true" ht="24.55" hidden="false" customHeight="false" outlineLevel="0" collapsed="false">
      <c r="A343" s="206" t="s">
        <v>844</v>
      </c>
      <c r="B343" s="221" t="s">
        <v>845</v>
      </c>
      <c r="C343" s="208" t="s">
        <v>330</v>
      </c>
      <c r="D343" s="222" t="n">
        <v>905.31</v>
      </c>
      <c r="E343" s="209" t="n">
        <v>804.024</v>
      </c>
      <c r="F343" s="209" t="n">
        <v>-101.286</v>
      </c>
      <c r="G343" s="209" t="n">
        <v>-11.1879908539616</v>
      </c>
      <c r="H343" s="210"/>
    </row>
    <row r="344" customFormat="false" ht="12.8" hidden="false" customHeight="false" outlineLevel="0" collapsed="false">
      <c r="A344" s="206" t="s">
        <v>846</v>
      </c>
      <c r="B344" s="207" t="s">
        <v>847</v>
      </c>
      <c r="C344" s="208" t="s">
        <v>66</v>
      </c>
      <c r="D344" s="212" t="s">
        <v>787</v>
      </c>
      <c r="E344" s="213" t="s">
        <v>787</v>
      </c>
      <c r="F344" s="213" t="s">
        <v>787</v>
      </c>
      <c r="G344" s="213" t="s">
        <v>787</v>
      </c>
      <c r="H344" s="210"/>
    </row>
    <row r="345" customFormat="false" ht="12.8" hidden="false" customHeight="false" outlineLevel="0" collapsed="false">
      <c r="A345" s="206" t="s">
        <v>848</v>
      </c>
      <c r="B345" s="221" t="s">
        <v>849</v>
      </c>
      <c r="C345" s="208" t="s">
        <v>800</v>
      </c>
      <c r="D345" s="212"/>
      <c r="E345" s="213"/>
      <c r="F345" s="213"/>
      <c r="G345" s="213"/>
      <c r="H345" s="210"/>
    </row>
    <row r="346" customFormat="false" ht="12.8" hidden="false" customHeight="false" outlineLevel="0" collapsed="false">
      <c r="A346" s="206" t="s">
        <v>850</v>
      </c>
      <c r="B346" s="221" t="s">
        <v>851</v>
      </c>
      <c r="C346" s="208" t="s">
        <v>793</v>
      </c>
      <c r="D346" s="212"/>
      <c r="E346" s="213"/>
      <c r="F346" s="213"/>
      <c r="G346" s="213"/>
      <c r="H346" s="210"/>
    </row>
    <row r="347" customFormat="false" ht="35.1" hidden="false" customHeight="false" outlineLevel="0" collapsed="false">
      <c r="A347" s="206" t="s">
        <v>852</v>
      </c>
      <c r="B347" s="221" t="s">
        <v>853</v>
      </c>
      <c r="C347" s="208" t="s">
        <v>330</v>
      </c>
      <c r="D347" s="212"/>
      <c r="E347" s="213"/>
      <c r="F347" s="213"/>
      <c r="G347" s="213"/>
      <c r="H347" s="210"/>
    </row>
    <row r="348" customFormat="false" ht="24.55" hidden="false" customHeight="false" outlineLevel="0" collapsed="false">
      <c r="A348" s="206" t="s">
        <v>854</v>
      </c>
      <c r="B348" s="221" t="s">
        <v>855</v>
      </c>
      <c r="C348" s="208" t="s">
        <v>330</v>
      </c>
      <c r="D348" s="212"/>
      <c r="E348" s="213"/>
      <c r="F348" s="213"/>
      <c r="G348" s="213"/>
      <c r="H348" s="210"/>
    </row>
    <row r="349" customFormat="false" ht="12.8" hidden="false" customHeight="false" outlineLevel="0" collapsed="false">
      <c r="A349" s="206" t="s">
        <v>856</v>
      </c>
      <c r="B349" s="207" t="s">
        <v>857</v>
      </c>
      <c r="C349" s="232" t="s">
        <v>66</v>
      </c>
      <c r="D349" s="212" t="s">
        <v>787</v>
      </c>
      <c r="E349" s="213" t="s">
        <v>787</v>
      </c>
      <c r="F349" s="213" t="s">
        <v>787</v>
      </c>
      <c r="G349" s="213" t="s">
        <v>787</v>
      </c>
      <c r="H349" s="210"/>
    </row>
    <row r="350" customFormat="false" ht="12.8" hidden="false" customHeight="false" outlineLevel="0" collapsed="false">
      <c r="A350" s="206" t="s">
        <v>858</v>
      </c>
      <c r="B350" s="221" t="s">
        <v>859</v>
      </c>
      <c r="C350" s="208" t="s">
        <v>790</v>
      </c>
      <c r="D350" s="212"/>
      <c r="E350" s="213"/>
      <c r="F350" s="213"/>
      <c r="G350" s="213"/>
      <c r="H350" s="210"/>
    </row>
    <row r="351" customFormat="false" ht="35.1" hidden="false" customHeight="false" outlineLevel="0" collapsed="false">
      <c r="A351" s="206" t="s">
        <v>860</v>
      </c>
      <c r="B351" s="214" t="s">
        <v>861</v>
      </c>
      <c r="C351" s="208" t="s">
        <v>790</v>
      </c>
      <c r="D351" s="212"/>
      <c r="E351" s="213"/>
      <c r="F351" s="213"/>
      <c r="G351" s="213"/>
      <c r="H351" s="210"/>
    </row>
    <row r="352" customFormat="false" ht="35.1" hidden="false" customHeight="false" outlineLevel="0" collapsed="false">
      <c r="A352" s="206" t="s">
        <v>862</v>
      </c>
      <c r="B352" s="214" t="s">
        <v>863</v>
      </c>
      <c r="C352" s="208" t="s">
        <v>790</v>
      </c>
      <c r="D352" s="212"/>
      <c r="E352" s="213"/>
      <c r="F352" s="213"/>
      <c r="G352" s="213"/>
      <c r="H352" s="210"/>
    </row>
    <row r="353" customFormat="false" ht="24.55" hidden="false" customHeight="false" outlineLevel="0" collapsed="false">
      <c r="A353" s="206" t="s">
        <v>864</v>
      </c>
      <c r="B353" s="214" t="s">
        <v>865</v>
      </c>
      <c r="C353" s="208" t="s">
        <v>790</v>
      </c>
      <c r="D353" s="212"/>
      <c r="E353" s="213"/>
      <c r="F353" s="213"/>
      <c r="G353" s="213"/>
      <c r="H353" s="210"/>
    </row>
    <row r="354" customFormat="false" ht="12.8" hidden="false" customHeight="false" outlineLevel="0" collapsed="false">
      <c r="A354" s="206" t="s">
        <v>866</v>
      </c>
      <c r="B354" s="221" t="s">
        <v>867</v>
      </c>
      <c r="C354" s="208" t="s">
        <v>800</v>
      </c>
      <c r="D354" s="212"/>
      <c r="E354" s="213"/>
      <c r="F354" s="213"/>
      <c r="G354" s="213"/>
      <c r="H354" s="210"/>
    </row>
    <row r="355" customFormat="false" ht="24.55" hidden="false" customHeight="false" outlineLevel="0" collapsed="false">
      <c r="A355" s="206" t="s">
        <v>868</v>
      </c>
      <c r="B355" s="214" t="s">
        <v>869</v>
      </c>
      <c r="C355" s="208" t="s">
        <v>800</v>
      </c>
      <c r="D355" s="212"/>
      <c r="E355" s="213"/>
      <c r="F355" s="213"/>
      <c r="G355" s="213"/>
      <c r="H355" s="210"/>
    </row>
    <row r="356" customFormat="false" ht="12.8" hidden="false" customHeight="false" outlineLevel="0" collapsed="false">
      <c r="A356" s="206" t="s">
        <v>870</v>
      </c>
      <c r="B356" s="214" t="s">
        <v>871</v>
      </c>
      <c r="C356" s="208" t="s">
        <v>800</v>
      </c>
      <c r="D356" s="212"/>
      <c r="E356" s="213"/>
      <c r="F356" s="213"/>
      <c r="G356" s="213"/>
      <c r="H356" s="210"/>
    </row>
    <row r="357" customFormat="false" ht="24.55" hidden="false" customHeight="false" outlineLevel="0" collapsed="false">
      <c r="A357" s="206" t="s">
        <v>872</v>
      </c>
      <c r="B357" s="221" t="s">
        <v>873</v>
      </c>
      <c r="C357" s="208" t="s">
        <v>330</v>
      </c>
      <c r="D357" s="212"/>
      <c r="E357" s="213"/>
      <c r="F357" s="213"/>
      <c r="G357" s="213"/>
      <c r="H357" s="210"/>
    </row>
    <row r="358" customFormat="false" ht="12.8" hidden="false" customHeight="false" outlineLevel="0" collapsed="false">
      <c r="A358" s="206" t="s">
        <v>874</v>
      </c>
      <c r="B358" s="214" t="s">
        <v>875</v>
      </c>
      <c r="C358" s="208" t="s">
        <v>330</v>
      </c>
      <c r="D358" s="212"/>
      <c r="E358" s="213"/>
      <c r="F358" s="213"/>
      <c r="G358" s="213"/>
      <c r="H358" s="210"/>
    </row>
    <row r="359" customFormat="false" ht="12.8" hidden="false" customHeight="false" outlineLevel="0" collapsed="false">
      <c r="A359" s="206" t="s">
        <v>876</v>
      </c>
      <c r="B359" s="214" t="s">
        <v>348</v>
      </c>
      <c r="C359" s="208" t="s">
        <v>330</v>
      </c>
      <c r="D359" s="212"/>
      <c r="E359" s="213"/>
      <c r="F359" s="213"/>
      <c r="G359" s="213"/>
      <c r="H359" s="210"/>
    </row>
    <row r="360" s="223" customFormat="true" ht="12.8" hidden="false" customHeight="false" outlineLevel="0" collapsed="false">
      <c r="A360" s="206" t="s">
        <v>877</v>
      </c>
      <c r="B360" s="207" t="s">
        <v>878</v>
      </c>
      <c r="C360" s="208" t="s">
        <v>879</v>
      </c>
      <c r="D360" s="233" t="n">
        <v>540</v>
      </c>
      <c r="E360" s="234" t="n">
        <v>505</v>
      </c>
      <c r="F360" s="209" t="n">
        <f aca="false">E360-D360</f>
        <v>-35</v>
      </c>
      <c r="G360" s="209" t="n">
        <f aca="false">F360/D360*100</f>
        <v>-6.48148148148148</v>
      </c>
      <c r="H360" s="210"/>
    </row>
    <row r="361" customFormat="false" ht="15" hidden="false" customHeight="true" outlineLevel="0" collapsed="false">
      <c r="A361" s="235" t="s">
        <v>880</v>
      </c>
      <c r="B361" s="235"/>
      <c r="C361" s="235"/>
      <c r="D361" s="235"/>
      <c r="E361" s="235"/>
      <c r="F361" s="235"/>
      <c r="G361" s="235"/>
      <c r="H361" s="235"/>
    </row>
    <row r="362" customFormat="false" ht="10.5" hidden="false" customHeight="true" outlineLevel="0" collapsed="false">
      <c r="A362" s="235"/>
      <c r="B362" s="235"/>
      <c r="C362" s="235"/>
      <c r="D362" s="235"/>
      <c r="E362" s="235"/>
      <c r="F362" s="235"/>
      <c r="G362" s="235"/>
      <c r="H362" s="235"/>
    </row>
    <row r="363" customFormat="false" ht="33" hidden="false" customHeight="true" outlineLevel="0" collapsed="false">
      <c r="A363" s="236" t="s">
        <v>1</v>
      </c>
      <c r="B363" s="237" t="s">
        <v>319</v>
      </c>
      <c r="C363" s="237" t="s">
        <v>320</v>
      </c>
      <c r="D363" s="237" t="n">
        <v>2024</v>
      </c>
      <c r="E363" s="237"/>
      <c r="F363" s="237"/>
      <c r="G363" s="237"/>
      <c r="H363" s="237" t="s">
        <v>321</v>
      </c>
    </row>
    <row r="364" customFormat="false" ht="44.25" hidden="false" customHeight="true" outlineLevel="0" collapsed="false">
      <c r="A364" s="236"/>
      <c r="B364" s="237"/>
      <c r="C364" s="237"/>
      <c r="D364" s="237" t="s">
        <v>322</v>
      </c>
      <c r="E364" s="237" t="s">
        <v>881</v>
      </c>
      <c r="F364" s="237" t="s">
        <v>324</v>
      </c>
      <c r="G364" s="237" t="s">
        <v>325</v>
      </c>
      <c r="H364" s="237"/>
    </row>
    <row r="365" customFormat="false" ht="12.8" hidden="false" customHeight="false" outlineLevel="0" collapsed="false">
      <c r="A365" s="203" t="n">
        <v>1</v>
      </c>
      <c r="B365" s="204" t="n">
        <v>2</v>
      </c>
      <c r="C365" s="204" t="n">
        <v>3</v>
      </c>
      <c r="D365" s="238" t="n">
        <v>4</v>
      </c>
      <c r="E365" s="238" t="n">
        <v>5</v>
      </c>
      <c r="F365" s="238" t="n">
        <v>6</v>
      </c>
      <c r="G365" s="238" t="n">
        <v>7</v>
      </c>
      <c r="H365" s="210"/>
    </row>
    <row r="366" customFormat="false" ht="30.75" hidden="false" customHeight="true" outlineLevel="0" collapsed="false">
      <c r="A366" s="214" t="s">
        <v>882</v>
      </c>
      <c r="B366" s="214"/>
      <c r="C366" s="208" t="s">
        <v>330</v>
      </c>
      <c r="D366" s="226" t="n">
        <v>390.2949</v>
      </c>
      <c r="E366" s="226" t="n">
        <v>257.1774</v>
      </c>
      <c r="F366" s="209" t="n">
        <v>-133.1175</v>
      </c>
      <c r="G366" s="209" t="n">
        <v>-34.1069022423813</v>
      </c>
      <c r="H366" s="210"/>
    </row>
    <row r="367" customFormat="false" ht="12.8" hidden="false" customHeight="false" outlineLevel="0" collapsed="false">
      <c r="A367" s="206" t="s">
        <v>328</v>
      </c>
      <c r="B367" s="239" t="s">
        <v>883</v>
      </c>
      <c r="C367" s="208" t="s">
        <v>330</v>
      </c>
      <c r="D367" s="226" t="n">
        <v>390.2949</v>
      </c>
      <c r="E367" s="226" t="n">
        <v>257.1774</v>
      </c>
      <c r="F367" s="209" t="n">
        <v>-133.1175</v>
      </c>
      <c r="G367" s="209" t="n">
        <v>-34.1069022423813</v>
      </c>
      <c r="H367" s="210"/>
    </row>
    <row r="368" customFormat="false" ht="12.8" hidden="false" customHeight="false" outlineLevel="0" collapsed="false">
      <c r="A368" s="206" t="s">
        <v>110</v>
      </c>
      <c r="B368" s="221" t="s">
        <v>111</v>
      </c>
      <c r="C368" s="208" t="s">
        <v>330</v>
      </c>
      <c r="D368" s="226" t="n">
        <v>126.6314</v>
      </c>
      <c r="E368" s="226" t="n">
        <v>134.2612</v>
      </c>
      <c r="F368" s="209" t="n">
        <v>7.6298</v>
      </c>
      <c r="G368" s="209" t="n">
        <v>6.02520385939033</v>
      </c>
      <c r="H368" s="210"/>
    </row>
    <row r="369" customFormat="false" ht="12.8" hidden="false" customHeight="false" outlineLevel="0" collapsed="false">
      <c r="A369" s="206" t="s">
        <v>112</v>
      </c>
      <c r="B369" s="214" t="s">
        <v>884</v>
      </c>
      <c r="C369" s="208" t="s">
        <v>330</v>
      </c>
      <c r="D369" s="226" t="n">
        <v>0</v>
      </c>
      <c r="E369" s="226" t="n">
        <v>0</v>
      </c>
      <c r="F369" s="209" t="n">
        <v>0</v>
      </c>
      <c r="G369" s="209" t="n">
        <v>0</v>
      </c>
      <c r="H369" s="210"/>
    </row>
    <row r="370" customFormat="false" ht="12.8" hidden="false" customHeight="false" outlineLevel="0" collapsed="false">
      <c r="A370" s="206" t="s">
        <v>885</v>
      </c>
      <c r="B370" s="214" t="s">
        <v>886</v>
      </c>
      <c r="C370" s="208" t="s">
        <v>330</v>
      </c>
      <c r="D370" s="240"/>
      <c r="E370" s="240"/>
      <c r="F370" s="240"/>
      <c r="G370" s="240"/>
      <c r="H370" s="210"/>
    </row>
    <row r="371" customFormat="false" ht="24.55" hidden="false" customHeight="false" outlineLevel="0" collapsed="false">
      <c r="A371" s="206" t="s">
        <v>887</v>
      </c>
      <c r="B371" s="221" t="s">
        <v>332</v>
      </c>
      <c r="C371" s="208" t="s">
        <v>330</v>
      </c>
      <c r="D371" s="240"/>
      <c r="E371" s="240"/>
      <c r="F371" s="240"/>
      <c r="G371" s="240"/>
      <c r="H371" s="210"/>
    </row>
    <row r="372" customFormat="false" ht="24.55" hidden="false" customHeight="false" outlineLevel="0" collapsed="false">
      <c r="A372" s="206" t="s">
        <v>888</v>
      </c>
      <c r="B372" s="221" t="s">
        <v>333</v>
      </c>
      <c r="C372" s="208" t="s">
        <v>330</v>
      </c>
      <c r="D372" s="240"/>
      <c r="E372" s="240"/>
      <c r="F372" s="240"/>
      <c r="G372" s="240"/>
      <c r="H372" s="210"/>
    </row>
    <row r="373" customFormat="false" ht="24.55" hidden="false" customHeight="false" outlineLevel="0" collapsed="false">
      <c r="A373" s="206" t="s">
        <v>889</v>
      </c>
      <c r="B373" s="221" t="s">
        <v>334</v>
      </c>
      <c r="C373" s="208" t="s">
        <v>330</v>
      </c>
      <c r="D373" s="240"/>
      <c r="E373" s="240"/>
      <c r="F373" s="240"/>
      <c r="G373" s="240"/>
      <c r="H373" s="210"/>
    </row>
    <row r="374" customFormat="false" ht="12.8" hidden="false" customHeight="false" outlineLevel="0" collapsed="false">
      <c r="A374" s="206" t="s">
        <v>890</v>
      </c>
      <c r="B374" s="214" t="s">
        <v>891</v>
      </c>
      <c r="C374" s="208" t="s">
        <v>330</v>
      </c>
      <c r="D374" s="240"/>
      <c r="E374" s="240"/>
      <c r="F374" s="240"/>
      <c r="G374" s="240"/>
      <c r="H374" s="210"/>
    </row>
    <row r="375" customFormat="false" ht="12.8" hidden="false" customHeight="false" outlineLevel="0" collapsed="false">
      <c r="A375" s="206" t="s">
        <v>892</v>
      </c>
      <c r="B375" s="214" t="s">
        <v>893</v>
      </c>
      <c r="C375" s="208" t="s">
        <v>330</v>
      </c>
      <c r="D375" s="226"/>
      <c r="E375" s="226"/>
      <c r="F375" s="209"/>
      <c r="G375" s="209"/>
      <c r="H375" s="210"/>
    </row>
    <row r="376" customFormat="false" ht="12.8" hidden="false" customHeight="false" outlineLevel="0" collapsed="false">
      <c r="A376" s="206" t="s">
        <v>894</v>
      </c>
      <c r="B376" s="214" t="s">
        <v>895</v>
      </c>
      <c r="C376" s="208" t="s">
        <v>330</v>
      </c>
      <c r="D376" s="240"/>
      <c r="E376" s="240"/>
      <c r="F376" s="240"/>
      <c r="G376" s="240"/>
      <c r="H376" s="210"/>
    </row>
    <row r="377" customFormat="false" ht="12.8" hidden="false" customHeight="false" outlineLevel="0" collapsed="false">
      <c r="A377" s="206" t="s">
        <v>896</v>
      </c>
      <c r="B377" s="214" t="s">
        <v>117</v>
      </c>
      <c r="C377" s="208" t="s">
        <v>330</v>
      </c>
      <c r="D377" s="226" t="n">
        <v>126.6314</v>
      </c>
      <c r="E377" s="226" t="n">
        <v>134.2612</v>
      </c>
      <c r="F377" s="209" t="n">
        <v>7.6298</v>
      </c>
      <c r="G377" s="209" t="n">
        <v>6.02520385939033</v>
      </c>
      <c r="H377" s="210"/>
    </row>
    <row r="378" customFormat="false" ht="24.55" hidden="false" customHeight="false" outlineLevel="0" collapsed="false">
      <c r="A378" s="206" t="s">
        <v>897</v>
      </c>
      <c r="B378" s="221" t="s">
        <v>898</v>
      </c>
      <c r="C378" s="208" t="s">
        <v>330</v>
      </c>
      <c r="D378" s="240"/>
      <c r="E378" s="240"/>
      <c r="F378" s="240"/>
      <c r="G378" s="240"/>
      <c r="H378" s="210"/>
    </row>
    <row r="379" customFormat="false" ht="12.8" hidden="false" customHeight="false" outlineLevel="0" collapsed="false">
      <c r="A379" s="206" t="s">
        <v>899</v>
      </c>
      <c r="B379" s="221" t="s">
        <v>900</v>
      </c>
      <c r="C379" s="208" t="s">
        <v>330</v>
      </c>
      <c r="D379" s="240"/>
      <c r="E379" s="240"/>
      <c r="F379" s="240"/>
      <c r="G379" s="240"/>
      <c r="H379" s="210"/>
    </row>
    <row r="380" customFormat="false" ht="12.8" hidden="false" customHeight="false" outlineLevel="0" collapsed="false">
      <c r="A380" s="206" t="s">
        <v>901</v>
      </c>
      <c r="B380" s="221" t="s">
        <v>902</v>
      </c>
      <c r="C380" s="208" t="s">
        <v>330</v>
      </c>
      <c r="D380" s="226" t="n">
        <v>126.6314</v>
      </c>
      <c r="E380" s="241" t="n">
        <v>134.2612</v>
      </c>
      <c r="F380" s="209" t="n">
        <v>7.6298</v>
      </c>
      <c r="G380" s="209" t="n">
        <v>6.02520385939033</v>
      </c>
      <c r="H380" s="210"/>
    </row>
    <row r="381" customFormat="false" ht="12.8" hidden="false" customHeight="false" outlineLevel="0" collapsed="false">
      <c r="A381" s="206" t="s">
        <v>903</v>
      </c>
      <c r="B381" s="221" t="s">
        <v>900</v>
      </c>
      <c r="C381" s="208" t="s">
        <v>330</v>
      </c>
      <c r="D381" s="240"/>
      <c r="E381" s="240"/>
      <c r="F381" s="240"/>
      <c r="G381" s="240"/>
      <c r="H381" s="210"/>
    </row>
    <row r="382" customFormat="false" ht="12.8" hidden="false" customHeight="false" outlineLevel="0" collapsed="false">
      <c r="A382" s="206" t="s">
        <v>904</v>
      </c>
      <c r="B382" s="214" t="s">
        <v>905</v>
      </c>
      <c r="C382" s="208" t="s">
        <v>330</v>
      </c>
      <c r="D382" s="240"/>
      <c r="E382" s="240"/>
      <c r="F382" s="240"/>
      <c r="G382" s="240"/>
      <c r="H382" s="210"/>
    </row>
    <row r="383" customFormat="false" ht="12.8" hidden="false" customHeight="false" outlineLevel="0" collapsed="false">
      <c r="A383" s="206" t="s">
        <v>906</v>
      </c>
      <c r="B383" s="214" t="s">
        <v>714</v>
      </c>
      <c r="C383" s="208" t="s">
        <v>330</v>
      </c>
      <c r="D383" s="240"/>
      <c r="E383" s="240"/>
      <c r="F383" s="240"/>
      <c r="G383" s="240"/>
      <c r="H383" s="210"/>
    </row>
    <row r="384" customFormat="false" ht="24.55" hidden="false" customHeight="false" outlineLevel="0" collapsed="false">
      <c r="A384" s="206" t="s">
        <v>907</v>
      </c>
      <c r="B384" s="214" t="s">
        <v>908</v>
      </c>
      <c r="C384" s="208" t="s">
        <v>330</v>
      </c>
      <c r="D384" s="240"/>
      <c r="E384" s="240"/>
      <c r="F384" s="240"/>
      <c r="G384" s="240"/>
      <c r="H384" s="210"/>
    </row>
    <row r="385" customFormat="false" ht="18" hidden="false" customHeight="true" outlineLevel="0" collapsed="false">
      <c r="A385" s="206" t="s">
        <v>909</v>
      </c>
      <c r="B385" s="221" t="s">
        <v>346</v>
      </c>
      <c r="C385" s="208" t="s">
        <v>330</v>
      </c>
      <c r="D385" s="240"/>
      <c r="E385" s="240"/>
      <c r="F385" s="240"/>
      <c r="G385" s="240"/>
      <c r="H385" s="210"/>
    </row>
    <row r="386" customFormat="false" ht="18" hidden="false" customHeight="true" outlineLevel="0" collapsed="false">
      <c r="A386" s="206" t="s">
        <v>910</v>
      </c>
      <c r="B386" s="211" t="s">
        <v>348</v>
      </c>
      <c r="C386" s="208" t="s">
        <v>330</v>
      </c>
      <c r="D386" s="240"/>
      <c r="E386" s="240"/>
      <c r="F386" s="240"/>
      <c r="G386" s="240"/>
      <c r="H386" s="210"/>
    </row>
    <row r="387" customFormat="false" ht="24.55" hidden="false" customHeight="false" outlineLevel="0" collapsed="false">
      <c r="A387" s="206" t="s">
        <v>114</v>
      </c>
      <c r="B387" s="214" t="s">
        <v>911</v>
      </c>
      <c r="C387" s="208" t="s">
        <v>330</v>
      </c>
      <c r="D387" s="240"/>
      <c r="E387" s="240"/>
      <c r="F387" s="240"/>
      <c r="G387" s="240"/>
      <c r="H387" s="210"/>
    </row>
    <row r="388" customFormat="false" ht="24.55" hidden="false" customHeight="false" outlineLevel="0" collapsed="false">
      <c r="A388" s="206" t="s">
        <v>912</v>
      </c>
      <c r="B388" s="214" t="s">
        <v>332</v>
      </c>
      <c r="C388" s="208" t="s">
        <v>330</v>
      </c>
      <c r="D388" s="240"/>
      <c r="E388" s="240"/>
      <c r="F388" s="240"/>
      <c r="G388" s="240"/>
      <c r="H388" s="210"/>
    </row>
    <row r="389" customFormat="false" ht="24.55" hidden="false" customHeight="false" outlineLevel="0" collapsed="false">
      <c r="A389" s="206" t="s">
        <v>913</v>
      </c>
      <c r="B389" s="214" t="s">
        <v>333</v>
      </c>
      <c r="C389" s="208" t="s">
        <v>330</v>
      </c>
      <c r="D389" s="240"/>
      <c r="E389" s="240"/>
      <c r="F389" s="240"/>
      <c r="G389" s="240"/>
      <c r="H389" s="210"/>
    </row>
    <row r="390" customFormat="false" ht="24.55" hidden="false" customHeight="false" outlineLevel="0" collapsed="false">
      <c r="A390" s="206" t="s">
        <v>914</v>
      </c>
      <c r="B390" s="214" t="s">
        <v>334</v>
      </c>
      <c r="C390" s="208" t="s">
        <v>330</v>
      </c>
      <c r="D390" s="240"/>
      <c r="E390" s="240"/>
      <c r="F390" s="240"/>
      <c r="G390" s="240"/>
      <c r="H390" s="210"/>
    </row>
    <row r="391" customFormat="false" ht="12.8" hidden="false" customHeight="false" outlineLevel="0" collapsed="false">
      <c r="A391" s="206" t="s">
        <v>116</v>
      </c>
      <c r="B391" s="214" t="s">
        <v>915</v>
      </c>
      <c r="C391" s="208" t="s">
        <v>330</v>
      </c>
      <c r="D391" s="240"/>
      <c r="E391" s="240"/>
      <c r="F391" s="240"/>
      <c r="G391" s="240"/>
      <c r="H391" s="210"/>
    </row>
    <row r="392" customFormat="false" ht="12.8" hidden="false" customHeight="false" outlineLevel="0" collapsed="false">
      <c r="A392" s="206" t="s">
        <v>125</v>
      </c>
      <c r="B392" s="221" t="s">
        <v>916</v>
      </c>
      <c r="C392" s="208" t="s">
        <v>330</v>
      </c>
      <c r="D392" s="226" t="n">
        <v>200.0425</v>
      </c>
      <c r="E392" s="226" t="n">
        <v>81.7012</v>
      </c>
      <c r="F392" s="209" t="n">
        <v>-118.3413</v>
      </c>
      <c r="G392" s="209" t="n">
        <v>-59.158078908232</v>
      </c>
      <c r="H392" s="210"/>
    </row>
    <row r="393" customFormat="false" ht="12.8" hidden="false" customHeight="false" outlineLevel="0" collapsed="false">
      <c r="A393" s="206" t="s">
        <v>127</v>
      </c>
      <c r="B393" s="214" t="s">
        <v>917</v>
      </c>
      <c r="C393" s="208" t="s">
        <v>330</v>
      </c>
      <c r="D393" s="226" t="n">
        <v>200.0425</v>
      </c>
      <c r="E393" s="226" t="n">
        <v>81.7012</v>
      </c>
      <c r="F393" s="209" t="n">
        <v>-118.3413</v>
      </c>
      <c r="G393" s="209" t="n">
        <v>-59.158078908232</v>
      </c>
      <c r="H393" s="210"/>
    </row>
    <row r="394" customFormat="false" ht="12.8" hidden="false" customHeight="false" outlineLevel="0" collapsed="false">
      <c r="A394" s="206" t="s">
        <v>918</v>
      </c>
      <c r="B394" s="214" t="s">
        <v>919</v>
      </c>
      <c r="C394" s="208" t="s">
        <v>330</v>
      </c>
      <c r="D394" s="240"/>
      <c r="E394" s="240"/>
      <c r="F394" s="240"/>
      <c r="G394" s="240"/>
      <c r="H394" s="210"/>
    </row>
    <row r="395" customFormat="false" ht="24.55" hidden="false" customHeight="false" outlineLevel="0" collapsed="false">
      <c r="A395" s="206" t="s">
        <v>920</v>
      </c>
      <c r="B395" s="214" t="s">
        <v>332</v>
      </c>
      <c r="C395" s="208" t="s">
        <v>330</v>
      </c>
      <c r="D395" s="240"/>
      <c r="E395" s="240"/>
      <c r="F395" s="240"/>
      <c r="G395" s="240"/>
      <c r="H395" s="210"/>
    </row>
    <row r="396" customFormat="false" ht="24.55" hidden="false" customHeight="false" outlineLevel="0" collapsed="false">
      <c r="A396" s="206" t="s">
        <v>921</v>
      </c>
      <c r="B396" s="214" t="s">
        <v>333</v>
      </c>
      <c r="C396" s="208" t="s">
        <v>330</v>
      </c>
      <c r="D396" s="240"/>
      <c r="E396" s="240"/>
      <c r="F396" s="240"/>
      <c r="G396" s="240"/>
      <c r="H396" s="210"/>
    </row>
    <row r="397" customFormat="false" ht="24.55" hidden="false" customHeight="false" outlineLevel="0" collapsed="false">
      <c r="A397" s="206" t="s">
        <v>922</v>
      </c>
      <c r="B397" s="214" t="s">
        <v>334</v>
      </c>
      <c r="C397" s="208" t="s">
        <v>330</v>
      </c>
      <c r="D397" s="240"/>
      <c r="E397" s="240"/>
      <c r="F397" s="240"/>
      <c r="G397" s="240"/>
      <c r="H397" s="210"/>
    </row>
    <row r="398" customFormat="false" ht="12.8" hidden="false" customHeight="false" outlineLevel="0" collapsed="false">
      <c r="A398" s="206" t="s">
        <v>923</v>
      </c>
      <c r="B398" s="214" t="s">
        <v>699</v>
      </c>
      <c r="C398" s="208" t="s">
        <v>330</v>
      </c>
      <c r="D398" s="240"/>
      <c r="E398" s="240"/>
      <c r="F398" s="240"/>
      <c r="G398" s="240"/>
      <c r="H398" s="210"/>
    </row>
    <row r="399" customFormat="false" ht="12.8" hidden="false" customHeight="false" outlineLevel="0" collapsed="false">
      <c r="A399" s="206" t="s">
        <v>924</v>
      </c>
      <c r="B399" s="214" t="s">
        <v>702</v>
      </c>
      <c r="C399" s="208" t="s">
        <v>330</v>
      </c>
      <c r="D399" s="242" t="n">
        <v>200.0425</v>
      </c>
      <c r="E399" s="242" t="n">
        <v>81.7012</v>
      </c>
      <c r="F399" s="209" t="n">
        <v>-118.3413</v>
      </c>
      <c r="G399" s="209" t="n">
        <v>-59.158078908232</v>
      </c>
      <c r="H399" s="210"/>
    </row>
    <row r="400" customFormat="false" ht="12.8" hidden="false" customHeight="false" outlineLevel="0" collapsed="false">
      <c r="A400" s="206" t="s">
        <v>925</v>
      </c>
      <c r="B400" s="214" t="s">
        <v>705</v>
      </c>
      <c r="C400" s="208" t="s">
        <v>330</v>
      </c>
      <c r="D400" s="240"/>
      <c r="E400" s="240"/>
      <c r="F400" s="240"/>
      <c r="G400" s="240"/>
      <c r="H400" s="210"/>
    </row>
    <row r="401" customFormat="false" ht="12.8" hidden="false" customHeight="false" outlineLevel="0" collapsed="false">
      <c r="A401" s="206" t="s">
        <v>926</v>
      </c>
      <c r="B401" s="214" t="s">
        <v>711</v>
      </c>
      <c r="C401" s="208" t="s">
        <v>330</v>
      </c>
      <c r="D401" s="240"/>
      <c r="E401" s="240"/>
      <c r="F401" s="240"/>
      <c r="G401" s="240"/>
      <c r="H401" s="210"/>
    </row>
    <row r="402" customFormat="false" ht="12.8" hidden="false" customHeight="false" outlineLevel="0" collapsed="false">
      <c r="A402" s="206" t="s">
        <v>927</v>
      </c>
      <c r="B402" s="214" t="s">
        <v>714</v>
      </c>
      <c r="C402" s="208" t="s">
        <v>330</v>
      </c>
      <c r="D402" s="240"/>
      <c r="E402" s="240"/>
      <c r="F402" s="240"/>
      <c r="G402" s="240"/>
      <c r="H402" s="210"/>
    </row>
    <row r="403" customFormat="false" ht="24.55" hidden="false" customHeight="false" outlineLevel="0" collapsed="false">
      <c r="A403" s="206" t="s">
        <v>928</v>
      </c>
      <c r="B403" s="214" t="s">
        <v>717</v>
      </c>
      <c r="C403" s="208" t="s">
        <v>330</v>
      </c>
      <c r="D403" s="240"/>
      <c r="E403" s="240"/>
      <c r="F403" s="240"/>
      <c r="G403" s="240"/>
      <c r="H403" s="210"/>
    </row>
    <row r="404" customFormat="false" ht="12.8" hidden="false" customHeight="false" outlineLevel="0" collapsed="false">
      <c r="A404" s="206" t="s">
        <v>929</v>
      </c>
      <c r="B404" s="221" t="s">
        <v>346</v>
      </c>
      <c r="C404" s="208" t="s">
        <v>330</v>
      </c>
      <c r="D404" s="240"/>
      <c r="E404" s="240"/>
      <c r="F404" s="240"/>
      <c r="G404" s="240"/>
      <c r="H404" s="210"/>
    </row>
    <row r="405" customFormat="false" ht="12.8" hidden="false" customHeight="false" outlineLevel="0" collapsed="false">
      <c r="A405" s="206" t="s">
        <v>930</v>
      </c>
      <c r="B405" s="211" t="s">
        <v>348</v>
      </c>
      <c r="C405" s="208" t="s">
        <v>330</v>
      </c>
      <c r="D405" s="240"/>
      <c r="E405" s="240"/>
      <c r="F405" s="240"/>
      <c r="G405" s="240"/>
      <c r="H405" s="210"/>
    </row>
    <row r="406" customFormat="false" ht="12.8" hidden="false" customHeight="false" outlineLevel="0" collapsed="false">
      <c r="A406" s="206" t="s">
        <v>129</v>
      </c>
      <c r="B406" s="214" t="s">
        <v>931</v>
      </c>
      <c r="C406" s="208" t="s">
        <v>330</v>
      </c>
      <c r="D406" s="240"/>
      <c r="E406" s="240"/>
      <c r="F406" s="240"/>
      <c r="G406" s="240"/>
      <c r="H406" s="210"/>
    </row>
    <row r="407" customFormat="false" ht="12.8" hidden="false" customHeight="false" outlineLevel="0" collapsed="false">
      <c r="A407" s="206" t="s">
        <v>131</v>
      </c>
      <c r="B407" s="214" t="s">
        <v>932</v>
      </c>
      <c r="C407" s="208" t="s">
        <v>330</v>
      </c>
      <c r="D407" s="226" t="n">
        <v>0</v>
      </c>
      <c r="E407" s="226" t="n">
        <v>0</v>
      </c>
      <c r="F407" s="209" t="n">
        <v>0</v>
      </c>
      <c r="G407" s="209" t="n">
        <v>0</v>
      </c>
      <c r="H407" s="210"/>
    </row>
    <row r="408" customFormat="false" ht="12.8" hidden="false" customHeight="false" outlineLevel="0" collapsed="false">
      <c r="A408" s="206" t="s">
        <v>933</v>
      </c>
      <c r="B408" s="214" t="s">
        <v>919</v>
      </c>
      <c r="C408" s="208" t="s">
        <v>330</v>
      </c>
      <c r="D408" s="240"/>
      <c r="E408" s="240"/>
      <c r="F408" s="240"/>
      <c r="G408" s="240"/>
      <c r="H408" s="210"/>
    </row>
    <row r="409" customFormat="false" ht="24.55" hidden="false" customHeight="false" outlineLevel="0" collapsed="false">
      <c r="A409" s="206" t="s">
        <v>934</v>
      </c>
      <c r="B409" s="214" t="s">
        <v>332</v>
      </c>
      <c r="C409" s="208" t="s">
        <v>330</v>
      </c>
      <c r="D409" s="240"/>
      <c r="E409" s="240"/>
      <c r="F409" s="240"/>
      <c r="G409" s="240"/>
      <c r="H409" s="210"/>
    </row>
    <row r="410" customFormat="false" ht="24.55" hidden="false" customHeight="false" outlineLevel="0" collapsed="false">
      <c r="A410" s="206" t="s">
        <v>935</v>
      </c>
      <c r="B410" s="214" t="s">
        <v>333</v>
      </c>
      <c r="C410" s="208" t="s">
        <v>330</v>
      </c>
      <c r="D410" s="240"/>
      <c r="E410" s="240"/>
      <c r="F410" s="240"/>
      <c r="G410" s="240"/>
      <c r="H410" s="210"/>
    </row>
    <row r="411" customFormat="false" ht="24.55" hidden="false" customHeight="false" outlineLevel="0" collapsed="false">
      <c r="A411" s="206" t="s">
        <v>936</v>
      </c>
      <c r="B411" s="214" t="s">
        <v>334</v>
      </c>
      <c r="C411" s="208" t="s">
        <v>330</v>
      </c>
      <c r="D411" s="240"/>
      <c r="E411" s="240"/>
      <c r="F411" s="240"/>
      <c r="G411" s="240"/>
      <c r="H411" s="210"/>
    </row>
    <row r="412" customFormat="false" ht="12.8" hidden="false" customHeight="false" outlineLevel="0" collapsed="false">
      <c r="A412" s="206" t="s">
        <v>937</v>
      </c>
      <c r="B412" s="214" t="s">
        <v>699</v>
      </c>
      <c r="C412" s="208" t="s">
        <v>330</v>
      </c>
      <c r="D412" s="240"/>
      <c r="E412" s="240"/>
      <c r="F412" s="240"/>
      <c r="G412" s="240"/>
      <c r="H412" s="210"/>
    </row>
    <row r="413" customFormat="false" ht="12.8" hidden="false" customHeight="false" outlineLevel="0" collapsed="false">
      <c r="A413" s="206" t="s">
        <v>938</v>
      </c>
      <c r="B413" s="214" t="s">
        <v>702</v>
      </c>
      <c r="C413" s="208" t="s">
        <v>330</v>
      </c>
      <c r="D413" s="240" t="n">
        <v>0</v>
      </c>
      <c r="E413" s="243" t="n">
        <v>0</v>
      </c>
      <c r="F413" s="209" t="n">
        <v>0</v>
      </c>
      <c r="G413" s="209" t="n">
        <v>0</v>
      </c>
      <c r="H413" s="210"/>
    </row>
    <row r="414" customFormat="false" ht="12.8" hidden="false" customHeight="false" outlineLevel="0" collapsed="false">
      <c r="A414" s="206" t="s">
        <v>939</v>
      </c>
      <c r="B414" s="214" t="s">
        <v>705</v>
      </c>
      <c r="C414" s="208" t="s">
        <v>330</v>
      </c>
      <c r="D414" s="240"/>
      <c r="E414" s="240"/>
      <c r="F414" s="240"/>
      <c r="G414" s="240"/>
      <c r="H414" s="210"/>
    </row>
    <row r="415" customFormat="false" ht="12.8" hidden="false" customHeight="false" outlineLevel="0" collapsed="false">
      <c r="A415" s="206" t="s">
        <v>940</v>
      </c>
      <c r="B415" s="214" t="s">
        <v>711</v>
      </c>
      <c r="C415" s="208" t="s">
        <v>330</v>
      </c>
      <c r="D415" s="240"/>
      <c r="E415" s="240"/>
      <c r="F415" s="240"/>
      <c r="G415" s="240"/>
      <c r="H415" s="210"/>
    </row>
    <row r="416" customFormat="false" ht="12.8" hidden="false" customHeight="false" outlineLevel="0" collapsed="false">
      <c r="A416" s="206" t="s">
        <v>941</v>
      </c>
      <c r="B416" s="214" t="s">
        <v>714</v>
      </c>
      <c r="C416" s="208" t="s">
        <v>330</v>
      </c>
      <c r="D416" s="240"/>
      <c r="E416" s="240"/>
      <c r="F416" s="240"/>
      <c r="G416" s="240"/>
      <c r="H416" s="210"/>
    </row>
    <row r="417" customFormat="false" ht="24.55" hidden="false" customHeight="false" outlineLevel="0" collapsed="false">
      <c r="A417" s="206" t="s">
        <v>942</v>
      </c>
      <c r="B417" s="214" t="s">
        <v>717</v>
      </c>
      <c r="C417" s="208" t="s">
        <v>330</v>
      </c>
      <c r="D417" s="240"/>
      <c r="E417" s="240"/>
      <c r="F417" s="240"/>
      <c r="G417" s="240"/>
      <c r="H417" s="210"/>
    </row>
    <row r="418" customFormat="false" ht="12.8" hidden="false" customHeight="false" outlineLevel="0" collapsed="false">
      <c r="A418" s="206" t="s">
        <v>943</v>
      </c>
      <c r="B418" s="211" t="s">
        <v>346</v>
      </c>
      <c r="C418" s="208" t="s">
        <v>330</v>
      </c>
      <c r="D418" s="240"/>
      <c r="E418" s="240"/>
      <c r="F418" s="240"/>
      <c r="G418" s="240"/>
      <c r="H418" s="210"/>
    </row>
    <row r="419" customFormat="false" ht="12.8" hidden="false" customHeight="false" outlineLevel="0" collapsed="false">
      <c r="A419" s="206" t="s">
        <v>944</v>
      </c>
      <c r="B419" s="211" t="s">
        <v>348</v>
      </c>
      <c r="C419" s="208" t="s">
        <v>330</v>
      </c>
      <c r="D419" s="240"/>
      <c r="E419" s="240"/>
      <c r="F419" s="240"/>
      <c r="G419" s="240"/>
      <c r="H419" s="210"/>
    </row>
    <row r="420" customFormat="false" ht="12.8" hidden="false" customHeight="false" outlineLevel="0" collapsed="false">
      <c r="A420" s="206" t="s">
        <v>133</v>
      </c>
      <c r="B420" s="221" t="s">
        <v>945</v>
      </c>
      <c r="C420" s="208" t="s">
        <v>330</v>
      </c>
      <c r="D420" s="240" t="n">
        <v>63.621</v>
      </c>
      <c r="E420" s="242" t="n">
        <v>41.215</v>
      </c>
      <c r="F420" s="209" t="n">
        <v>-22.406</v>
      </c>
      <c r="G420" s="209" t="n">
        <v>-35.2179311862435</v>
      </c>
      <c r="H420" s="210"/>
    </row>
    <row r="421" customFormat="false" ht="12.8" hidden="false" customHeight="false" outlineLevel="0" collapsed="false">
      <c r="A421" s="206" t="s">
        <v>135</v>
      </c>
      <c r="B421" s="221" t="s">
        <v>136</v>
      </c>
      <c r="C421" s="208" t="s">
        <v>330</v>
      </c>
      <c r="D421" s="240" t="n">
        <v>0</v>
      </c>
      <c r="E421" s="240" t="n">
        <v>0</v>
      </c>
      <c r="F421" s="209" t="n">
        <v>0</v>
      </c>
      <c r="G421" s="209" t="n">
        <v>0</v>
      </c>
      <c r="H421" s="210"/>
    </row>
    <row r="422" customFormat="false" ht="12.8" hidden="false" customHeight="false" outlineLevel="0" collapsed="false">
      <c r="A422" s="206" t="s">
        <v>137</v>
      </c>
      <c r="B422" s="214" t="s">
        <v>946</v>
      </c>
      <c r="C422" s="208" t="s">
        <v>330</v>
      </c>
      <c r="D422" s="240"/>
      <c r="E422" s="240"/>
      <c r="F422" s="240"/>
      <c r="G422" s="240"/>
      <c r="H422" s="210"/>
    </row>
    <row r="423" customFormat="false" ht="12.8" hidden="false" customHeight="false" outlineLevel="0" collapsed="false">
      <c r="A423" s="206" t="s">
        <v>947</v>
      </c>
      <c r="B423" s="214" t="s">
        <v>948</v>
      </c>
      <c r="C423" s="208" t="s">
        <v>330</v>
      </c>
      <c r="D423" s="240" t="n">
        <v>0</v>
      </c>
      <c r="E423" s="240" t="n">
        <v>0</v>
      </c>
      <c r="F423" s="209" t="n">
        <v>0</v>
      </c>
      <c r="G423" s="209" t="n">
        <v>0</v>
      </c>
      <c r="H423" s="210"/>
    </row>
    <row r="424" customFormat="false" ht="12.8" hidden="false" customHeight="false" outlineLevel="0" collapsed="false">
      <c r="A424" s="206" t="s">
        <v>351</v>
      </c>
      <c r="B424" s="239" t="s">
        <v>142</v>
      </c>
      <c r="C424" s="208" t="s">
        <v>330</v>
      </c>
      <c r="D424" s="226" t="n">
        <v>0</v>
      </c>
      <c r="E424" s="226" t="n">
        <v>0</v>
      </c>
      <c r="F424" s="209" t="n">
        <v>0</v>
      </c>
      <c r="G424" s="209" t="n">
        <v>0</v>
      </c>
      <c r="H424" s="210"/>
    </row>
    <row r="425" customFormat="false" ht="12.8" hidden="false" customHeight="false" outlineLevel="0" collapsed="false">
      <c r="A425" s="206" t="s">
        <v>143</v>
      </c>
      <c r="B425" s="221" t="s">
        <v>144</v>
      </c>
      <c r="C425" s="208" t="s">
        <v>330</v>
      </c>
      <c r="D425" s="240" t="n">
        <v>0</v>
      </c>
      <c r="E425" s="240" t="n">
        <v>0</v>
      </c>
      <c r="F425" s="209" t="n">
        <v>0</v>
      </c>
      <c r="G425" s="209" t="n">
        <v>0</v>
      </c>
      <c r="H425" s="210"/>
    </row>
    <row r="426" customFormat="false" ht="12.8" hidden="false" customHeight="false" outlineLevel="0" collapsed="false">
      <c r="A426" s="206" t="s">
        <v>145</v>
      </c>
      <c r="B426" s="221" t="s">
        <v>146</v>
      </c>
      <c r="C426" s="208" t="s">
        <v>330</v>
      </c>
      <c r="D426" s="240"/>
      <c r="E426" s="240"/>
      <c r="F426" s="240"/>
      <c r="G426" s="240"/>
      <c r="H426" s="210"/>
    </row>
    <row r="427" customFormat="false" ht="12.8" hidden="false" customHeight="false" outlineLevel="0" collapsed="false">
      <c r="A427" s="206" t="s">
        <v>147</v>
      </c>
      <c r="B427" s="221" t="s">
        <v>949</v>
      </c>
      <c r="C427" s="208" t="s">
        <v>330</v>
      </c>
      <c r="D427" s="240"/>
      <c r="E427" s="240"/>
      <c r="F427" s="240"/>
      <c r="G427" s="240"/>
      <c r="H427" s="210"/>
    </row>
    <row r="428" customFormat="false" ht="12.8" hidden="false" customHeight="false" outlineLevel="0" collapsed="false">
      <c r="A428" s="206" t="s">
        <v>149</v>
      </c>
      <c r="B428" s="221" t="s">
        <v>148</v>
      </c>
      <c r="C428" s="208" t="s">
        <v>330</v>
      </c>
      <c r="D428" s="240"/>
      <c r="E428" s="240"/>
      <c r="F428" s="240"/>
      <c r="G428" s="240"/>
      <c r="H428" s="210"/>
    </row>
    <row r="429" customFormat="false" ht="12.8" hidden="false" customHeight="false" outlineLevel="0" collapsed="false">
      <c r="A429" s="206" t="s">
        <v>155</v>
      </c>
      <c r="B429" s="221" t="s">
        <v>150</v>
      </c>
      <c r="C429" s="208" t="s">
        <v>330</v>
      </c>
      <c r="D429" s="240"/>
      <c r="E429" s="240"/>
      <c r="F429" s="240"/>
      <c r="G429" s="240"/>
      <c r="H429" s="210"/>
    </row>
    <row r="430" customFormat="false" ht="12.8" hidden="false" customHeight="false" outlineLevel="0" collapsed="false">
      <c r="A430" s="206" t="s">
        <v>393</v>
      </c>
      <c r="B430" s="214" t="s">
        <v>599</v>
      </c>
      <c r="C430" s="208" t="s">
        <v>330</v>
      </c>
      <c r="D430" s="240"/>
      <c r="E430" s="240"/>
      <c r="F430" s="240"/>
      <c r="G430" s="240"/>
      <c r="H430" s="210"/>
    </row>
    <row r="431" customFormat="false" ht="12.8" hidden="false" customHeight="false" outlineLevel="0" collapsed="false">
      <c r="A431" s="206" t="s">
        <v>950</v>
      </c>
      <c r="B431" s="214" t="s">
        <v>951</v>
      </c>
      <c r="C431" s="208" t="s">
        <v>330</v>
      </c>
      <c r="D431" s="240"/>
      <c r="E431" s="240"/>
      <c r="F431" s="240"/>
      <c r="G431" s="240"/>
      <c r="H431" s="210"/>
    </row>
    <row r="432" customFormat="false" ht="12.8" hidden="false" customHeight="false" outlineLevel="0" collapsed="false">
      <c r="A432" s="206" t="s">
        <v>395</v>
      </c>
      <c r="B432" s="214" t="s">
        <v>601</v>
      </c>
      <c r="C432" s="208" t="s">
        <v>330</v>
      </c>
      <c r="D432" s="240"/>
      <c r="E432" s="240"/>
      <c r="F432" s="240"/>
      <c r="G432" s="240"/>
      <c r="H432" s="210"/>
    </row>
    <row r="433" customFormat="false" ht="24.55" hidden="false" customHeight="false" outlineLevel="0" collapsed="false">
      <c r="A433" s="206" t="s">
        <v>952</v>
      </c>
      <c r="B433" s="214" t="s">
        <v>953</v>
      </c>
      <c r="C433" s="208" t="s">
        <v>330</v>
      </c>
      <c r="D433" s="240"/>
      <c r="E433" s="240"/>
      <c r="F433" s="240"/>
      <c r="G433" s="240"/>
      <c r="H433" s="210"/>
    </row>
    <row r="434" customFormat="false" ht="12.8" hidden="false" customHeight="false" outlineLevel="0" collapsed="false">
      <c r="A434" s="206" t="s">
        <v>157</v>
      </c>
      <c r="B434" s="221" t="s">
        <v>158</v>
      </c>
      <c r="C434" s="208" t="s">
        <v>330</v>
      </c>
      <c r="D434" s="240" t="n">
        <v>0</v>
      </c>
      <c r="E434" s="240" t="n">
        <v>0</v>
      </c>
      <c r="F434" s="209" t="n">
        <v>0</v>
      </c>
      <c r="G434" s="209" t="n">
        <v>0</v>
      </c>
      <c r="H434" s="210"/>
    </row>
    <row r="435" customFormat="false" ht="12.8" hidden="false" customHeight="false" outlineLevel="0" collapsed="false">
      <c r="A435" s="206" t="s">
        <v>159</v>
      </c>
      <c r="B435" s="221" t="s">
        <v>160</v>
      </c>
      <c r="C435" s="208" t="s">
        <v>330</v>
      </c>
      <c r="D435" s="240"/>
      <c r="E435" s="240"/>
      <c r="F435" s="240"/>
      <c r="G435" s="240"/>
      <c r="H435" s="210"/>
    </row>
    <row r="436" customFormat="false" ht="12.8" hidden="false" customHeight="false" outlineLevel="0" collapsed="false">
      <c r="A436" s="206" t="s">
        <v>413</v>
      </c>
      <c r="B436" s="207" t="s">
        <v>406</v>
      </c>
      <c r="C436" s="237" t="s">
        <v>66</v>
      </c>
      <c r="D436" s="226"/>
      <c r="E436" s="226"/>
      <c r="F436" s="226"/>
      <c r="G436" s="226"/>
      <c r="H436" s="210"/>
    </row>
    <row r="437" customFormat="false" ht="35.1" hidden="false" customHeight="false" outlineLevel="0" collapsed="false">
      <c r="A437" s="244" t="s">
        <v>954</v>
      </c>
      <c r="B437" s="221" t="s">
        <v>955</v>
      </c>
      <c r="C437" s="208" t="s">
        <v>330</v>
      </c>
      <c r="D437" s="226"/>
      <c r="E437" s="226"/>
      <c r="F437" s="226"/>
      <c r="G437" s="226"/>
      <c r="H437" s="210"/>
    </row>
    <row r="438" customFormat="false" ht="12.8" hidden="false" customHeight="false" outlineLevel="0" collapsed="false">
      <c r="A438" s="244" t="s">
        <v>416</v>
      </c>
      <c r="B438" s="214" t="s">
        <v>956</v>
      </c>
      <c r="C438" s="208" t="s">
        <v>330</v>
      </c>
      <c r="D438" s="226"/>
      <c r="E438" s="226"/>
      <c r="F438" s="226"/>
      <c r="G438" s="226"/>
      <c r="H438" s="210"/>
    </row>
    <row r="439" customFormat="false" ht="12.8" hidden="false" customHeight="false" outlineLevel="0" collapsed="false">
      <c r="A439" s="244" t="s">
        <v>417</v>
      </c>
      <c r="B439" s="214" t="s">
        <v>957</v>
      </c>
      <c r="C439" s="208" t="s">
        <v>330</v>
      </c>
      <c r="D439" s="226"/>
      <c r="E439" s="226"/>
      <c r="F439" s="226"/>
      <c r="G439" s="226"/>
      <c r="H439" s="210"/>
    </row>
    <row r="440" customFormat="false" ht="12.8" hidden="false" customHeight="false" outlineLevel="0" collapsed="false">
      <c r="A440" s="244" t="s">
        <v>418</v>
      </c>
      <c r="B440" s="214" t="s">
        <v>958</v>
      </c>
      <c r="C440" s="208" t="s">
        <v>330</v>
      </c>
      <c r="D440" s="226"/>
      <c r="E440" s="226"/>
      <c r="F440" s="226"/>
      <c r="G440" s="226"/>
      <c r="H440" s="210"/>
    </row>
    <row r="441" customFormat="false" ht="33" hidden="false" customHeight="true" outlineLevel="0" collapsed="false">
      <c r="A441" s="244" t="s">
        <v>419</v>
      </c>
      <c r="B441" s="221" t="s">
        <v>959</v>
      </c>
      <c r="C441" s="237" t="s">
        <v>66</v>
      </c>
      <c r="D441" s="226"/>
      <c r="E441" s="226"/>
      <c r="F441" s="226"/>
      <c r="G441" s="226"/>
      <c r="H441" s="210"/>
    </row>
    <row r="442" customFormat="false" ht="12.8" hidden="false" customHeight="false" outlineLevel="0" collapsed="false">
      <c r="A442" s="244" t="s">
        <v>960</v>
      </c>
      <c r="B442" s="214" t="s">
        <v>961</v>
      </c>
      <c r="C442" s="208" t="s">
        <v>330</v>
      </c>
      <c r="D442" s="226"/>
      <c r="E442" s="226"/>
      <c r="F442" s="226"/>
      <c r="G442" s="226"/>
      <c r="H442" s="210"/>
    </row>
    <row r="443" customFormat="false" ht="12.8" hidden="false" customHeight="false" outlineLevel="0" collapsed="false">
      <c r="A443" s="244" t="s">
        <v>962</v>
      </c>
      <c r="B443" s="214" t="s">
        <v>963</v>
      </c>
      <c r="C443" s="208" t="s">
        <v>330</v>
      </c>
      <c r="D443" s="226"/>
      <c r="E443" s="226"/>
      <c r="F443" s="226"/>
      <c r="G443" s="226"/>
      <c r="H443" s="210"/>
    </row>
    <row r="444" customFormat="false" ht="12.8" hidden="false" customHeight="false" outlineLevel="0" collapsed="false">
      <c r="A444" s="244" t="s">
        <v>964</v>
      </c>
      <c r="B444" s="214" t="s">
        <v>965</v>
      </c>
      <c r="C444" s="208" t="s">
        <v>330</v>
      </c>
      <c r="D444" s="226"/>
      <c r="E444" s="226"/>
      <c r="F444" s="226"/>
      <c r="G444" s="226"/>
      <c r="H444" s="210"/>
    </row>
    <row r="445" customFormat="false" ht="12.8" hidden="false" customHeight="false" outlineLevel="0" collapsed="false">
      <c r="A445" s="191"/>
      <c r="B445" s="192"/>
      <c r="C445" s="193"/>
      <c r="D445" s="194"/>
      <c r="E445" s="194"/>
      <c r="F445" s="194"/>
      <c r="G445" s="194"/>
      <c r="H445" s="194"/>
    </row>
    <row r="446" customFormat="false" ht="12.8" hidden="false" customHeight="false" outlineLevel="0" collapsed="false">
      <c r="A446" s="191"/>
      <c r="B446" s="192"/>
      <c r="C446" s="193"/>
      <c r="D446" s="194"/>
      <c r="E446" s="194"/>
      <c r="F446" s="194"/>
      <c r="G446" s="194"/>
      <c r="H446" s="194"/>
    </row>
    <row r="447" customFormat="false" ht="12.8" hidden="false" customHeight="false" outlineLevel="0" collapsed="false">
      <c r="A447" s="245" t="s">
        <v>966</v>
      </c>
      <c r="B447" s="192"/>
      <c r="C447" s="193"/>
      <c r="D447" s="194"/>
      <c r="E447" s="194"/>
      <c r="F447" s="194"/>
      <c r="G447" s="194"/>
      <c r="H447" s="194"/>
    </row>
    <row r="448" customFormat="false" ht="12.8" hidden="false" customHeight="false" outlineLevel="0" collapsed="false">
      <c r="A448" s="246" t="s">
        <v>967</v>
      </c>
      <c r="B448" s="246"/>
      <c r="C448" s="246"/>
      <c r="D448" s="246"/>
      <c r="E448" s="246"/>
      <c r="F448" s="247"/>
      <c r="G448" s="247"/>
      <c r="H448" s="194"/>
    </row>
    <row r="449" customFormat="false" ht="12.8" hidden="false" customHeight="false" outlineLevel="0" collapsed="false">
      <c r="A449" s="246" t="s">
        <v>968</v>
      </c>
      <c r="B449" s="246"/>
      <c r="C449" s="246"/>
      <c r="D449" s="246"/>
      <c r="E449" s="246"/>
      <c r="F449" s="247"/>
      <c r="G449" s="247"/>
      <c r="H449" s="194"/>
    </row>
    <row r="450" customFormat="false" ht="12.8" hidden="false" customHeight="false" outlineLevel="0" collapsed="false">
      <c r="A450" s="246" t="s">
        <v>969</v>
      </c>
      <c r="B450" s="246"/>
      <c r="C450" s="246"/>
      <c r="D450" s="246"/>
      <c r="E450" s="246"/>
      <c r="F450" s="247"/>
      <c r="G450" s="247"/>
      <c r="H450" s="194"/>
    </row>
    <row r="451" customFormat="false" ht="12.8" hidden="false" customHeight="false" outlineLevel="0" collapsed="false">
      <c r="A451" s="247" t="s">
        <v>970</v>
      </c>
      <c r="B451" s="192"/>
      <c r="C451" s="193"/>
      <c r="D451" s="194"/>
      <c r="E451" s="194"/>
      <c r="F451" s="194"/>
      <c r="G451" s="194"/>
      <c r="H451" s="194"/>
    </row>
    <row r="452" customFormat="false" ht="53.25" hidden="false" customHeight="true" outlineLevel="0" collapsed="false">
      <c r="A452" s="248" t="s">
        <v>971</v>
      </c>
      <c r="B452" s="248"/>
      <c r="C452" s="248"/>
      <c r="D452" s="248"/>
      <c r="E452" s="248"/>
      <c r="F452" s="249"/>
      <c r="G452" s="249"/>
      <c r="H452" s="194"/>
    </row>
    <row r="1048576" customFormat="false" ht="12.8" hidden="false" customHeight="false" outlineLevel="0" collapsed="false"/>
  </sheetData>
  <mergeCells count="26">
    <mergeCell ref="A4:H4"/>
    <mergeCell ref="A5:H5"/>
    <mergeCell ref="A6:H6"/>
    <mergeCell ref="A7:H7"/>
    <mergeCell ref="A8:H8"/>
    <mergeCell ref="A9:H9"/>
    <mergeCell ref="A11:E11"/>
    <mergeCell ref="A12:A13"/>
    <mergeCell ref="B12:B13"/>
    <mergeCell ref="C12:C13"/>
    <mergeCell ref="D12:G12"/>
    <mergeCell ref="H12:H13"/>
    <mergeCell ref="A15:H15"/>
    <mergeCell ref="A159:H159"/>
    <mergeCell ref="A311:H311"/>
    <mergeCell ref="A361:H362"/>
    <mergeCell ref="A363:A364"/>
    <mergeCell ref="B363:B364"/>
    <mergeCell ref="C363:C364"/>
    <mergeCell ref="D363:G363"/>
    <mergeCell ref="H363:H364"/>
    <mergeCell ref="A366:B366"/>
    <mergeCell ref="A448:E448"/>
    <mergeCell ref="A449:E449"/>
    <mergeCell ref="A450:E450"/>
    <mergeCell ref="A452:E452"/>
  </mergeCells>
  <printOptions headings="false" gridLines="false" gridLinesSet="true" horizontalCentered="false" verticalCentered="false"/>
  <pageMargins left="0.315277777777778" right="0.315277777777778" top="0.354166666666667" bottom="0.354166666666667" header="0.511811023622047" footer="0.511811023622047"/>
  <pageSetup paperSize="8" scale="100" fitToWidth="1" fitToHeight="7" pageOrder="downThenOver" orientation="portrait" blackAndWhite="false" draft="false" cellComments="none" horizontalDpi="300" verticalDpi="300" copies="1"/>
  <headerFooter differentFirst="false" differentOddEven="false">
    <oddHeader/>
    <oddFooter/>
  </headerFooter>
  <rowBreaks count="1" manualBreakCount="1">
    <brk id="73" man="true" max="16383" min="0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K76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90" zoomScalePageLayoutView="100" workbookViewId="0">
      <pane xSplit="3" ySplit="2" topLeftCell="D55" activePane="bottomRight" state="frozen"/>
      <selection pane="topLeft" activeCell="A1" activeCellId="0" sqref="A1"/>
      <selection pane="topRight" activeCell="D1" activeCellId="0" sqref="D1"/>
      <selection pane="bottomLeft" activeCell="A55" activeCellId="0" sqref="A55"/>
      <selection pane="bottomRight" activeCell="H73" activeCellId="0" sqref="H73"/>
    </sheetView>
  </sheetViews>
  <sheetFormatPr defaultColWidth="8.71484375" defaultRowHeight="15" zeroHeight="false" outlineLevelRow="0" outlineLevelCol="0"/>
  <cols>
    <col collapsed="false" customWidth="true" hidden="false" outlineLevel="0" max="1" min="1" style="250" width="6"/>
    <col collapsed="false" customWidth="true" hidden="false" outlineLevel="0" max="2" min="2" style="250" width="39.42"/>
    <col collapsed="false" customWidth="true" hidden="false" outlineLevel="0" max="4" min="4" style="250" width="10.42"/>
    <col collapsed="false" customWidth="true" hidden="false" outlineLevel="0" max="5" min="5" style="250" width="10.29"/>
    <col collapsed="false" customWidth="true" hidden="false" outlineLevel="0" max="6" min="6" style="250" width="16.14"/>
    <col collapsed="false" customWidth="true" hidden="false" outlineLevel="0" max="7" min="7" style="250" width="11"/>
    <col collapsed="false" customWidth="true" hidden="false" outlineLevel="0" max="9" min="8" style="250" width="10.85"/>
    <col collapsed="false" customWidth="true" hidden="false" outlineLevel="0" max="11" min="10" style="250" width="10.42"/>
  </cols>
  <sheetData>
    <row r="1" s="251" customFormat="true" ht="49.5" hidden="false" customHeight="true" outlineLevel="0" collapsed="false">
      <c r="D1" s="252" t="s">
        <v>972</v>
      </c>
      <c r="E1" s="252" t="s">
        <v>973</v>
      </c>
      <c r="F1" s="252" t="s">
        <v>974</v>
      </c>
      <c r="G1" s="252" t="s">
        <v>975</v>
      </c>
      <c r="H1" s="252" t="s">
        <v>976</v>
      </c>
      <c r="I1" s="252" t="s">
        <v>977</v>
      </c>
      <c r="J1" s="252" t="s">
        <v>978</v>
      </c>
      <c r="K1" s="252" t="s">
        <v>979</v>
      </c>
    </row>
    <row r="2" customFormat="false" ht="15" hidden="false" customHeight="false" outlineLevel="0" collapsed="false">
      <c r="A2" s="253" t="s">
        <v>17</v>
      </c>
      <c r="B2" s="254" t="s">
        <v>980</v>
      </c>
      <c r="C2" s="255" t="s">
        <v>981</v>
      </c>
      <c r="D2" s="256" t="n">
        <v>390804.63049</v>
      </c>
      <c r="E2" s="256" t="n">
        <v>427395.99913</v>
      </c>
      <c r="F2" s="256" t="n">
        <v>547271.760019051</v>
      </c>
      <c r="G2" s="256" t="n">
        <v>466234.73279856</v>
      </c>
      <c r="H2" s="256" t="n">
        <v>465272.591757927</v>
      </c>
      <c r="I2" s="256" t="n">
        <v>515880.550970017</v>
      </c>
      <c r="J2" s="256" t="n">
        <v>514816.262341549</v>
      </c>
      <c r="K2" s="256" t="n">
        <v>545212.512860335</v>
      </c>
    </row>
    <row r="3" customFormat="false" ht="15" hidden="false" customHeight="false" outlineLevel="0" collapsed="false">
      <c r="A3" s="257" t="s">
        <v>110</v>
      </c>
      <c r="B3" s="258" t="s">
        <v>982</v>
      </c>
      <c r="C3" s="259" t="s">
        <v>981</v>
      </c>
      <c r="D3" s="260" t="n">
        <v>3938.05016</v>
      </c>
      <c r="E3" s="260" t="n">
        <v>5184.82033</v>
      </c>
      <c r="F3" s="260" t="n">
        <v>3648.71</v>
      </c>
      <c r="G3" s="261" t="n">
        <v>3885.87615</v>
      </c>
      <c r="H3" s="261" t="n">
        <v>3860.33518</v>
      </c>
      <c r="I3" s="261" t="n">
        <v>4099.59933825</v>
      </c>
      <c r="J3" s="261" t="n">
        <v>4072.6536149</v>
      </c>
      <c r="K3" s="261" t="n">
        <v>4296.6495637195</v>
      </c>
    </row>
    <row r="4" customFormat="false" ht="15" hidden="false" customHeight="false" outlineLevel="0" collapsed="false">
      <c r="A4" s="257" t="s">
        <v>125</v>
      </c>
      <c r="B4" s="258" t="s">
        <v>983</v>
      </c>
      <c r="C4" s="259" t="s">
        <v>981</v>
      </c>
      <c r="D4" s="262" t="n">
        <v>0</v>
      </c>
      <c r="E4" s="263" t="n">
        <v>0</v>
      </c>
      <c r="F4" s="262" t="n">
        <v>0</v>
      </c>
      <c r="G4" s="261"/>
      <c r="H4" s="261"/>
      <c r="I4" s="261"/>
      <c r="J4" s="261"/>
      <c r="K4" s="261"/>
    </row>
    <row r="5" customFormat="false" ht="22.5" hidden="false" customHeight="false" outlineLevel="0" collapsed="false">
      <c r="A5" s="257" t="s">
        <v>133</v>
      </c>
      <c r="B5" s="264" t="s">
        <v>984</v>
      </c>
      <c r="C5" s="265" t="s">
        <v>981</v>
      </c>
      <c r="D5" s="266" t="n">
        <v>330.47184</v>
      </c>
      <c r="E5" s="266" t="n">
        <v>550.64853</v>
      </c>
      <c r="F5" s="267" t="n">
        <v>12156</v>
      </c>
      <c r="G5" s="268"/>
      <c r="H5" s="268"/>
      <c r="I5" s="268"/>
      <c r="J5" s="268"/>
      <c r="K5" s="268"/>
    </row>
    <row r="6" customFormat="false" ht="22.5" hidden="false" customHeight="false" outlineLevel="0" collapsed="false">
      <c r="A6" s="257" t="s">
        <v>135</v>
      </c>
      <c r="B6" s="264" t="s">
        <v>985</v>
      </c>
      <c r="C6" s="265" t="s">
        <v>981</v>
      </c>
      <c r="D6" s="266" t="n">
        <v>0</v>
      </c>
      <c r="E6" s="266" t="n">
        <v>0</v>
      </c>
      <c r="F6" s="267" t="n">
        <v>117481.56</v>
      </c>
      <c r="G6" s="268" t="n">
        <v>0</v>
      </c>
      <c r="H6" s="268"/>
      <c r="I6" s="268" t="n">
        <v>0</v>
      </c>
      <c r="J6" s="268"/>
      <c r="K6" s="268"/>
    </row>
    <row r="7" customFormat="false" ht="22.5" hidden="false" customHeight="false" outlineLevel="0" collapsed="false">
      <c r="A7" s="257" t="s">
        <v>137</v>
      </c>
      <c r="B7" s="264" t="s">
        <v>986</v>
      </c>
      <c r="C7" s="265" t="s">
        <v>981</v>
      </c>
      <c r="D7" s="266" t="n">
        <v>0</v>
      </c>
      <c r="E7" s="266" t="n">
        <v>0</v>
      </c>
      <c r="F7" s="266" t="n">
        <v>117481.56</v>
      </c>
      <c r="G7" s="268" t="n">
        <v>0</v>
      </c>
      <c r="H7" s="268"/>
      <c r="I7" s="268" t="n">
        <v>0</v>
      </c>
      <c r="J7" s="268"/>
      <c r="K7" s="268"/>
    </row>
    <row r="8" customFormat="false" ht="15" hidden="false" customHeight="false" outlineLevel="0" collapsed="false">
      <c r="A8" s="257" t="s">
        <v>139</v>
      </c>
      <c r="B8" s="264" t="s">
        <v>987</v>
      </c>
      <c r="C8" s="265" t="s">
        <v>981</v>
      </c>
      <c r="D8" s="266" t="n">
        <v>0</v>
      </c>
      <c r="E8" s="266" t="n">
        <v>0</v>
      </c>
      <c r="F8" s="266" t="n">
        <v>0</v>
      </c>
      <c r="G8" s="268"/>
      <c r="H8" s="268"/>
      <c r="I8" s="268"/>
      <c r="J8" s="268"/>
      <c r="K8" s="268"/>
    </row>
    <row r="9" customFormat="false" ht="15" hidden="false" customHeight="false" outlineLevel="0" collapsed="false">
      <c r="A9" s="257" t="s">
        <v>339</v>
      </c>
      <c r="B9" s="264" t="s">
        <v>988</v>
      </c>
      <c r="C9" s="265" t="s">
        <v>981</v>
      </c>
      <c r="D9" s="266" t="n">
        <v>0</v>
      </c>
      <c r="E9" s="266" t="n">
        <v>0</v>
      </c>
      <c r="F9" s="266" t="n">
        <v>0</v>
      </c>
      <c r="G9" s="268"/>
      <c r="H9" s="268"/>
      <c r="I9" s="268"/>
      <c r="J9" s="268"/>
      <c r="K9" s="268"/>
    </row>
    <row r="10" customFormat="false" ht="15" hidden="false" customHeight="false" outlineLevel="0" collapsed="false">
      <c r="A10" s="257" t="s">
        <v>989</v>
      </c>
      <c r="B10" s="264" t="s">
        <v>990</v>
      </c>
      <c r="C10" s="265" t="s">
        <v>981</v>
      </c>
      <c r="D10" s="266" t="n">
        <v>0</v>
      </c>
      <c r="E10" s="266" t="n">
        <v>0</v>
      </c>
      <c r="F10" s="266" t="n">
        <v>0</v>
      </c>
      <c r="G10" s="268"/>
      <c r="H10" s="268"/>
      <c r="I10" s="268"/>
      <c r="J10" s="268"/>
      <c r="K10" s="268"/>
    </row>
    <row r="11" customFormat="false" ht="22.5" hidden="false" customHeight="false" outlineLevel="0" collapsed="false">
      <c r="A11" s="257" t="s">
        <v>991</v>
      </c>
      <c r="B11" s="264" t="s">
        <v>992</v>
      </c>
      <c r="C11" s="265" t="s">
        <v>981</v>
      </c>
      <c r="D11" s="266" t="n">
        <v>1465.0347</v>
      </c>
      <c r="E11" s="266" t="n">
        <v>825.70802</v>
      </c>
      <c r="F11" s="266" t="n">
        <v>0</v>
      </c>
      <c r="G11" s="268"/>
      <c r="H11" s="268"/>
      <c r="I11" s="268"/>
      <c r="J11" s="268"/>
      <c r="K11" s="268"/>
    </row>
    <row r="12" customFormat="false" ht="22.5" hidden="false" customHeight="false" outlineLevel="0" collapsed="false">
      <c r="A12" s="257" t="s">
        <v>993</v>
      </c>
      <c r="B12" s="264" t="s">
        <v>994</v>
      </c>
      <c r="C12" s="265" t="s">
        <v>981</v>
      </c>
      <c r="D12" s="266" t="n">
        <v>0</v>
      </c>
      <c r="E12" s="266" t="n">
        <v>0</v>
      </c>
      <c r="F12" s="266" t="n">
        <v>0</v>
      </c>
      <c r="G12" s="268"/>
      <c r="H12" s="268"/>
      <c r="I12" s="268"/>
      <c r="J12" s="268"/>
      <c r="K12" s="268"/>
    </row>
    <row r="13" customFormat="false" ht="45" hidden="false" customHeight="false" outlineLevel="0" collapsed="false">
      <c r="A13" s="269" t="s">
        <v>995</v>
      </c>
      <c r="B13" s="270" t="s">
        <v>996</v>
      </c>
      <c r="C13" s="271" t="s">
        <v>981</v>
      </c>
      <c r="D13" s="267" t="n">
        <v>2409</v>
      </c>
      <c r="E13" s="267" t="n">
        <v>4407</v>
      </c>
      <c r="F13" s="267" t="n">
        <v>0</v>
      </c>
      <c r="G13" s="268"/>
      <c r="H13" s="268"/>
      <c r="I13" s="268"/>
      <c r="J13" s="268"/>
      <c r="K13" s="268"/>
    </row>
    <row r="14" customFormat="false" ht="22.5" hidden="false" customHeight="false" outlineLevel="0" collapsed="false">
      <c r="A14" s="272" t="s">
        <v>997</v>
      </c>
      <c r="B14" s="264" t="s">
        <v>998</v>
      </c>
      <c r="C14" s="265" t="s">
        <v>981</v>
      </c>
      <c r="D14" s="266" t="n">
        <v>2409</v>
      </c>
      <c r="E14" s="266" t="n">
        <v>4407</v>
      </c>
      <c r="F14" s="266" t="n">
        <v>0</v>
      </c>
      <c r="G14" s="268"/>
      <c r="H14" s="268"/>
      <c r="I14" s="268"/>
      <c r="J14" s="268"/>
      <c r="K14" s="268"/>
    </row>
    <row r="15" customFormat="false" ht="15" hidden="false" customHeight="false" outlineLevel="0" collapsed="false">
      <c r="A15" s="257" t="s">
        <v>999</v>
      </c>
      <c r="B15" s="264" t="s">
        <v>1000</v>
      </c>
      <c r="C15" s="265" t="s">
        <v>981</v>
      </c>
      <c r="D15" s="266" t="n">
        <v>608.13585</v>
      </c>
      <c r="E15" s="266" t="n">
        <v>606.0138</v>
      </c>
      <c r="F15" s="266" t="n">
        <v>581.73</v>
      </c>
      <c r="G15" s="268" t="n">
        <v>569.6</v>
      </c>
      <c r="H15" s="261" t="n">
        <v>615.47034</v>
      </c>
      <c r="I15" s="268" t="n">
        <v>569.6</v>
      </c>
      <c r="J15" s="261" t="n">
        <v>649.3212087</v>
      </c>
      <c r="K15" s="261" t="n">
        <v>685.0338751785</v>
      </c>
    </row>
    <row r="16" customFormat="false" ht="15" hidden="false" customHeight="false" outlineLevel="0" collapsed="false">
      <c r="A16" s="257" t="s">
        <v>1001</v>
      </c>
      <c r="B16" s="258" t="s">
        <v>1002</v>
      </c>
      <c r="C16" s="259" t="s">
        <v>981</v>
      </c>
      <c r="D16" s="262" t="n">
        <v>11.01757</v>
      </c>
      <c r="E16" s="262" t="n">
        <v>15.31614</v>
      </c>
      <c r="F16" s="262" t="n">
        <v>0</v>
      </c>
      <c r="G16" s="261"/>
      <c r="H16" s="261"/>
      <c r="I16" s="261"/>
      <c r="J16" s="261"/>
      <c r="K16" s="261"/>
    </row>
    <row r="17" customFormat="false" ht="15" hidden="false" customHeight="false" outlineLevel="0" collapsed="false">
      <c r="A17" s="257" t="s">
        <v>1003</v>
      </c>
      <c r="B17" s="258" t="s">
        <v>1004</v>
      </c>
      <c r="C17" s="259" t="s">
        <v>981</v>
      </c>
      <c r="D17" s="262" t="n">
        <v>29879.89276</v>
      </c>
      <c r="E17" s="262" t="n">
        <v>29427.63435</v>
      </c>
      <c r="F17" s="262" t="n">
        <v>10800</v>
      </c>
      <c r="G17" s="261" t="n">
        <v>11502</v>
      </c>
      <c r="H17" s="261" t="n">
        <v>11426.4</v>
      </c>
      <c r="I17" s="261" t="n">
        <v>12134.61</v>
      </c>
      <c r="J17" s="261" t="n">
        <v>12054.852</v>
      </c>
      <c r="K17" s="261" t="n">
        <v>12717.86886</v>
      </c>
    </row>
    <row r="18" customFormat="false" ht="15" hidden="false" customHeight="false" outlineLevel="0" collapsed="false">
      <c r="A18" s="273" t="s">
        <v>1005</v>
      </c>
      <c r="B18" s="274" t="s">
        <v>1006</v>
      </c>
      <c r="C18" s="275" t="s">
        <v>981</v>
      </c>
      <c r="D18" s="276" t="n">
        <v>281338.754</v>
      </c>
      <c r="E18" s="276" t="n">
        <v>284594.78215</v>
      </c>
      <c r="F18" s="276" t="n">
        <v>295224.7585</v>
      </c>
      <c r="G18" s="277" t="n">
        <v>335918.620030771</v>
      </c>
      <c r="H18" s="277" t="n">
        <v>335918.620030771</v>
      </c>
      <c r="I18" s="277" t="n">
        <v>378428.38</v>
      </c>
      <c r="J18" s="277" t="n">
        <v>378428.38</v>
      </c>
      <c r="K18" s="261" t="n">
        <v>401323.29699</v>
      </c>
    </row>
    <row r="19" customFormat="false" ht="15" hidden="false" customHeight="false" outlineLevel="0" collapsed="false">
      <c r="A19" s="273" t="s">
        <v>1007</v>
      </c>
      <c r="B19" s="274" t="s">
        <v>1008</v>
      </c>
      <c r="C19" s="275" t="s">
        <v>981</v>
      </c>
      <c r="D19" s="276" t="n">
        <v>62543.19872</v>
      </c>
      <c r="E19" s="276" t="n">
        <v>98287.91111</v>
      </c>
      <c r="F19" s="276" t="n">
        <v>99618.1315190508</v>
      </c>
      <c r="G19" s="277" t="n">
        <v>106093.310067789</v>
      </c>
      <c r="H19" s="277" t="n">
        <v>105395.983147156</v>
      </c>
      <c r="I19" s="277" t="n">
        <v>111928.442121517</v>
      </c>
      <c r="J19" s="277" t="n">
        <v>111192.762220249</v>
      </c>
      <c r="K19" s="261" t="n">
        <v>117308.364142363</v>
      </c>
    </row>
    <row r="20" customFormat="false" ht="15" hidden="false" customHeight="false" outlineLevel="0" collapsed="false">
      <c r="A20" s="257" t="s">
        <v>1009</v>
      </c>
      <c r="B20" s="258" t="s">
        <v>1010</v>
      </c>
      <c r="C20" s="259" t="s">
        <v>981</v>
      </c>
      <c r="D20" s="262" t="n">
        <v>0</v>
      </c>
      <c r="E20" s="262" t="n">
        <v>0</v>
      </c>
      <c r="F20" s="262" t="n">
        <v>0</v>
      </c>
      <c r="G20" s="278" t="n">
        <v>0</v>
      </c>
      <c r="H20" s="278" t="n">
        <v>0</v>
      </c>
      <c r="I20" s="278" t="n">
        <v>0</v>
      </c>
      <c r="J20" s="278" t="n">
        <v>0</v>
      </c>
      <c r="K20" s="278" t="n">
        <v>0</v>
      </c>
    </row>
    <row r="21" customFormat="false" ht="15" hidden="false" customHeight="false" outlineLevel="0" collapsed="false">
      <c r="A21" s="257" t="s">
        <v>1011</v>
      </c>
      <c r="B21" s="258" t="s">
        <v>1012</v>
      </c>
      <c r="C21" s="259" t="s">
        <v>981</v>
      </c>
      <c r="D21" s="279" t="n">
        <v>8281.07489</v>
      </c>
      <c r="E21" s="279" t="n">
        <v>3496.1647</v>
      </c>
      <c r="F21" s="279" t="n">
        <v>7760.87</v>
      </c>
      <c r="G21" s="278" t="n">
        <v>8265.32655</v>
      </c>
      <c r="H21" s="278" t="n">
        <v>8055.78306</v>
      </c>
      <c r="I21" s="278" t="n">
        <v>8719.91951025</v>
      </c>
      <c r="J21" s="278" t="n">
        <v>8418.2932977</v>
      </c>
      <c r="K21" s="278" t="n">
        <v>8881.2994290735</v>
      </c>
    </row>
    <row r="22" customFormat="false" ht="15" hidden="false" customHeight="false" outlineLevel="0" collapsed="false">
      <c r="A22" s="280" t="s">
        <v>23</v>
      </c>
      <c r="B22" s="254" t="s">
        <v>1013</v>
      </c>
      <c r="C22" s="281" t="s">
        <v>981</v>
      </c>
      <c r="D22" s="282" t="n">
        <v>129361.59715</v>
      </c>
      <c r="E22" s="282" t="n">
        <v>154307.46044</v>
      </c>
      <c r="F22" s="282" t="n">
        <v>293793.223896951</v>
      </c>
      <c r="G22" s="282" t="n">
        <v>167665.745825553</v>
      </c>
      <c r="H22" s="282" t="n">
        <v>166578.191028976</v>
      </c>
      <c r="I22" s="282" t="n">
        <v>175603.992445958</v>
      </c>
      <c r="J22" s="282" t="n">
        <v>171423.184398332</v>
      </c>
      <c r="K22" s="282" t="n">
        <v>172860.92204024</v>
      </c>
    </row>
    <row r="23" customFormat="false" ht="15" hidden="false" customHeight="false" outlineLevel="0" collapsed="false">
      <c r="A23" s="283" t="s">
        <v>143</v>
      </c>
      <c r="B23" s="258" t="s">
        <v>1014</v>
      </c>
      <c r="C23" s="259" t="s">
        <v>981</v>
      </c>
      <c r="D23" s="284" t="n">
        <v>9449.99997</v>
      </c>
      <c r="E23" s="284" t="n">
        <v>11317.00194</v>
      </c>
      <c r="F23" s="284" t="n">
        <v>31952.11438</v>
      </c>
      <c r="G23" s="261" t="n">
        <v>24378.75</v>
      </c>
      <c r="H23" s="261" t="n">
        <v>24378.75</v>
      </c>
      <c r="I23" s="261" t="n">
        <v>24378.75</v>
      </c>
      <c r="J23" s="261" t="n">
        <v>21532.5</v>
      </c>
      <c r="K23" s="261" t="n">
        <v>14726.25</v>
      </c>
    </row>
    <row r="24" customFormat="false" ht="15" hidden="false" customHeight="false" outlineLevel="0" collapsed="false">
      <c r="A24" s="283" t="s">
        <v>145</v>
      </c>
      <c r="B24" s="258" t="s">
        <v>983</v>
      </c>
      <c r="C24" s="259" t="s">
        <v>981</v>
      </c>
      <c r="D24" s="262" t="n">
        <v>0</v>
      </c>
      <c r="E24" s="263" t="n">
        <v>0</v>
      </c>
      <c r="F24" s="262" t="n">
        <v>0</v>
      </c>
      <c r="G24" s="261"/>
      <c r="H24" s="261"/>
      <c r="I24" s="261"/>
      <c r="J24" s="261"/>
      <c r="K24" s="261"/>
    </row>
    <row r="25" customFormat="false" ht="22.5" hidden="false" customHeight="false" outlineLevel="0" collapsed="false">
      <c r="A25" s="283" t="s">
        <v>147</v>
      </c>
      <c r="B25" s="264" t="s">
        <v>1015</v>
      </c>
      <c r="C25" s="265" t="s">
        <v>981</v>
      </c>
      <c r="D25" s="266" t="n">
        <v>345.75536</v>
      </c>
      <c r="E25" s="266" t="n">
        <v>231.2061</v>
      </c>
      <c r="F25" s="267" t="n">
        <v>12156</v>
      </c>
      <c r="G25" s="268"/>
      <c r="H25" s="268"/>
      <c r="I25" s="268"/>
      <c r="J25" s="268"/>
      <c r="K25" s="268"/>
    </row>
    <row r="26" customFormat="false" ht="22.5" hidden="false" customHeight="false" outlineLevel="0" collapsed="false">
      <c r="A26" s="283" t="s">
        <v>149</v>
      </c>
      <c r="B26" s="264" t="s">
        <v>985</v>
      </c>
      <c r="C26" s="265" t="s">
        <v>981</v>
      </c>
      <c r="D26" s="266" t="n">
        <v>0</v>
      </c>
      <c r="E26" s="266" t="n">
        <v>0</v>
      </c>
      <c r="F26" s="267" t="n">
        <v>115178</v>
      </c>
      <c r="G26" s="268" t="n">
        <v>0</v>
      </c>
      <c r="H26" s="268"/>
      <c r="I26" s="268" t="n">
        <v>0</v>
      </c>
      <c r="J26" s="268"/>
      <c r="K26" s="268"/>
    </row>
    <row r="27" customFormat="false" ht="22.5" hidden="false" customHeight="false" outlineLevel="0" collapsed="false">
      <c r="A27" s="283" t="s">
        <v>1016</v>
      </c>
      <c r="B27" s="264" t="s">
        <v>986</v>
      </c>
      <c r="C27" s="265" t="s">
        <v>981</v>
      </c>
      <c r="D27" s="266" t="n">
        <v>0</v>
      </c>
      <c r="E27" s="266" t="n">
        <v>0</v>
      </c>
      <c r="F27" s="266" t="n">
        <v>115178</v>
      </c>
      <c r="G27" s="268" t="n">
        <v>0</v>
      </c>
      <c r="H27" s="268"/>
      <c r="I27" s="268" t="n">
        <v>0</v>
      </c>
      <c r="J27" s="268"/>
      <c r="K27" s="268"/>
    </row>
    <row r="28" customFormat="false" ht="22.5" hidden="false" customHeight="false" outlineLevel="0" collapsed="false">
      <c r="A28" s="283" t="s">
        <v>155</v>
      </c>
      <c r="B28" s="264" t="s">
        <v>1017</v>
      </c>
      <c r="C28" s="265" t="s">
        <v>981</v>
      </c>
      <c r="D28" s="266" t="n">
        <v>0</v>
      </c>
      <c r="E28" s="266" t="n">
        <v>0</v>
      </c>
      <c r="F28" s="266" t="n">
        <v>0</v>
      </c>
      <c r="G28" s="268"/>
      <c r="H28" s="268"/>
      <c r="I28" s="268"/>
      <c r="J28" s="268"/>
      <c r="K28" s="268"/>
    </row>
    <row r="29" customFormat="false" ht="22.5" hidden="false" customHeight="false" outlineLevel="0" collapsed="false">
      <c r="A29" s="283" t="s">
        <v>393</v>
      </c>
      <c r="B29" s="264" t="s">
        <v>998</v>
      </c>
      <c r="C29" s="265" t="s">
        <v>981</v>
      </c>
      <c r="D29" s="266" t="n">
        <v>0</v>
      </c>
      <c r="E29" s="266" t="n">
        <v>0</v>
      </c>
      <c r="F29" s="266" t="n">
        <v>0</v>
      </c>
      <c r="G29" s="268"/>
      <c r="H29" s="268"/>
      <c r="I29" s="268"/>
      <c r="J29" s="268"/>
      <c r="K29" s="268"/>
    </row>
    <row r="30" customFormat="false" ht="15" hidden="false" customHeight="false" outlineLevel="0" collapsed="false">
      <c r="A30" s="283" t="s">
        <v>157</v>
      </c>
      <c r="B30" s="264" t="s">
        <v>987</v>
      </c>
      <c r="C30" s="265" t="s">
        <v>981</v>
      </c>
      <c r="D30" s="266" t="n">
        <v>0</v>
      </c>
      <c r="E30" s="266" t="n">
        <v>0</v>
      </c>
      <c r="F30" s="266" t="n">
        <v>0</v>
      </c>
      <c r="G30" s="268"/>
      <c r="H30" s="268"/>
      <c r="I30" s="268"/>
      <c r="J30" s="268"/>
      <c r="K30" s="268"/>
    </row>
    <row r="31" customFormat="false" ht="15" hidden="false" customHeight="false" outlineLevel="0" collapsed="false">
      <c r="A31" s="283" t="s">
        <v>159</v>
      </c>
      <c r="B31" s="264" t="s">
        <v>1018</v>
      </c>
      <c r="C31" s="265" t="s">
        <v>981</v>
      </c>
      <c r="D31" s="266" t="n">
        <v>36.064</v>
      </c>
      <c r="E31" s="266" t="n">
        <v>88.131</v>
      </c>
      <c r="F31" s="266" t="n">
        <v>88.212</v>
      </c>
      <c r="G31" s="278" t="n">
        <v>130.87</v>
      </c>
      <c r="H31" s="278" t="n">
        <v>93.328296</v>
      </c>
      <c r="I31" s="278" t="n">
        <v>195.53</v>
      </c>
      <c r="J31" s="278" t="n">
        <v>98.46135228</v>
      </c>
      <c r="K31" s="278" t="n">
        <v>103.8767266554</v>
      </c>
    </row>
    <row r="32" customFormat="false" ht="15" hidden="false" customHeight="false" outlineLevel="0" collapsed="false">
      <c r="A32" s="283" t="s">
        <v>356</v>
      </c>
      <c r="B32" s="264" t="s">
        <v>1019</v>
      </c>
      <c r="C32" s="265" t="s">
        <v>981</v>
      </c>
      <c r="D32" s="266" t="n">
        <v>483.54414</v>
      </c>
      <c r="E32" s="266" t="n">
        <v>338.79533</v>
      </c>
      <c r="F32" s="285" t="n">
        <v>516.239</v>
      </c>
      <c r="G32" s="268" t="n">
        <v>549.794535</v>
      </c>
      <c r="H32" s="261" t="n">
        <v>546.180862</v>
      </c>
      <c r="I32" s="268" t="n">
        <v>580.033234425</v>
      </c>
      <c r="J32" s="261" t="n">
        <v>576.22080941</v>
      </c>
      <c r="K32" s="261" t="n">
        <v>607.91295392755</v>
      </c>
    </row>
    <row r="33" customFormat="false" ht="15" hidden="false" customHeight="false" outlineLevel="0" collapsed="false">
      <c r="A33" s="286" t="s">
        <v>359</v>
      </c>
      <c r="B33" s="287" t="s">
        <v>1020</v>
      </c>
      <c r="C33" s="288" t="s">
        <v>981</v>
      </c>
      <c r="D33" s="289" t="n">
        <v>89468.49159</v>
      </c>
      <c r="E33" s="289" t="n">
        <v>110312.60971</v>
      </c>
      <c r="F33" s="289" t="n">
        <v>110618.131519051</v>
      </c>
      <c r="G33" s="290" t="n">
        <v>117808.310067789</v>
      </c>
      <c r="H33" s="277" t="n">
        <v>117033.983147156</v>
      </c>
      <c r="I33" s="290" t="n">
        <v>124287.767121517</v>
      </c>
      <c r="J33" s="277" t="n">
        <v>123470.852220249</v>
      </c>
      <c r="K33" s="261" t="n">
        <v>130261.749092363</v>
      </c>
    </row>
    <row r="34" customFormat="false" ht="15" hidden="false" customHeight="false" outlineLevel="0" collapsed="false">
      <c r="A34" s="283" t="s">
        <v>1021</v>
      </c>
      <c r="B34" s="264" t="s">
        <v>1022</v>
      </c>
      <c r="C34" s="265" t="s">
        <v>981</v>
      </c>
      <c r="D34" s="266" t="n">
        <v>0</v>
      </c>
      <c r="E34" s="266" t="n">
        <v>0</v>
      </c>
      <c r="F34" s="266" t="n">
        <v>0</v>
      </c>
      <c r="G34" s="268" t="n">
        <v>0</v>
      </c>
      <c r="H34" s="268"/>
      <c r="I34" s="268" t="n">
        <v>0</v>
      </c>
      <c r="J34" s="268"/>
      <c r="K34" s="268"/>
    </row>
    <row r="35" customFormat="false" ht="22.5" hidden="false" customHeight="false" outlineLevel="0" collapsed="false">
      <c r="A35" s="283" t="s">
        <v>1023</v>
      </c>
      <c r="B35" s="264" t="s">
        <v>1024</v>
      </c>
      <c r="C35" s="265" t="s">
        <v>981</v>
      </c>
      <c r="D35" s="266" t="n">
        <v>3.8247</v>
      </c>
      <c r="E35" s="266" t="n">
        <v>795.41523</v>
      </c>
      <c r="F35" s="291" t="n">
        <v>0</v>
      </c>
      <c r="G35" s="268" t="n">
        <v>0</v>
      </c>
      <c r="H35" s="268"/>
      <c r="I35" s="268" t="n">
        <v>0</v>
      </c>
      <c r="J35" s="268"/>
      <c r="K35" s="268"/>
    </row>
    <row r="36" customFormat="false" ht="22.5" hidden="false" customHeight="false" outlineLevel="0" collapsed="false">
      <c r="A36" s="283" t="s">
        <v>1025</v>
      </c>
      <c r="B36" s="292" t="s">
        <v>992</v>
      </c>
      <c r="C36" s="265" t="s">
        <v>981</v>
      </c>
      <c r="D36" s="266" t="n">
        <v>483.41482</v>
      </c>
      <c r="E36" s="266" t="n">
        <v>1615.12214</v>
      </c>
      <c r="F36" s="285" t="n">
        <v>120</v>
      </c>
      <c r="G36" s="268" t="n">
        <v>127.8</v>
      </c>
      <c r="H36" s="261" t="n">
        <v>126.96</v>
      </c>
      <c r="I36" s="268" t="n">
        <v>134.829</v>
      </c>
      <c r="J36" s="261" t="n">
        <v>133.9428</v>
      </c>
      <c r="K36" s="261" t="n">
        <v>141.309654</v>
      </c>
    </row>
    <row r="37" customFormat="false" ht="22.5" hidden="false" customHeight="false" outlineLevel="0" collapsed="false">
      <c r="A37" s="283" t="s">
        <v>1026</v>
      </c>
      <c r="B37" s="264" t="s">
        <v>1027</v>
      </c>
      <c r="C37" s="265" t="s">
        <v>981</v>
      </c>
      <c r="D37" s="266" t="n">
        <v>12.32187</v>
      </c>
      <c r="E37" s="266" t="n">
        <v>52.157</v>
      </c>
      <c r="F37" s="266" t="n">
        <v>0</v>
      </c>
      <c r="G37" s="268" t="n">
        <v>0</v>
      </c>
      <c r="H37" s="268"/>
      <c r="I37" s="268" t="n">
        <v>0</v>
      </c>
      <c r="J37" s="268"/>
      <c r="K37" s="268"/>
    </row>
    <row r="38" customFormat="false" ht="15" hidden="false" customHeight="false" outlineLevel="0" collapsed="false">
      <c r="A38" s="283" t="s">
        <v>1028</v>
      </c>
      <c r="B38" s="293" t="s">
        <v>1004</v>
      </c>
      <c r="C38" s="265" t="s">
        <v>981</v>
      </c>
      <c r="D38" s="266" t="n">
        <v>16237.60989</v>
      </c>
      <c r="E38" s="266" t="n">
        <v>15938.93987</v>
      </c>
      <c r="F38" s="266" t="n">
        <v>10666.85</v>
      </c>
      <c r="G38" s="268" t="n">
        <v>11360.19525</v>
      </c>
      <c r="H38" s="261" t="n">
        <v>11426.4</v>
      </c>
      <c r="I38" s="268" t="n">
        <v>11985.00598875</v>
      </c>
      <c r="J38" s="261" t="n">
        <v>12054.852</v>
      </c>
      <c r="K38" s="261" t="n">
        <v>12717.86886</v>
      </c>
    </row>
    <row r="39" customFormat="false" ht="15" hidden="false" customHeight="false" outlineLevel="0" collapsed="false">
      <c r="A39" s="286" t="s">
        <v>1029</v>
      </c>
      <c r="B39" s="294" t="s">
        <v>1030</v>
      </c>
      <c r="C39" s="295" t="s">
        <v>981</v>
      </c>
      <c r="D39" s="276" t="n">
        <v>2018.15477</v>
      </c>
      <c r="E39" s="276" t="n">
        <v>2410.46821</v>
      </c>
      <c r="F39" s="276" t="n">
        <v>3814</v>
      </c>
      <c r="G39" s="296" t="n">
        <v>4061.91</v>
      </c>
      <c r="H39" s="296" t="n">
        <v>3958.932</v>
      </c>
      <c r="I39" s="296" t="n">
        <v>4285.31505</v>
      </c>
      <c r="J39" s="296" t="n">
        <v>4137.08394</v>
      </c>
      <c r="K39" s="297" t="n">
        <v>4364.6235567</v>
      </c>
    </row>
    <row r="40" customFormat="false" ht="22.5" hidden="false" customHeight="false" outlineLevel="0" collapsed="false">
      <c r="A40" s="283" t="s">
        <v>1031</v>
      </c>
      <c r="B40" s="298" t="s">
        <v>1032</v>
      </c>
      <c r="C40" s="299" t="s">
        <v>981</v>
      </c>
      <c r="D40" s="262" t="n">
        <v>0</v>
      </c>
      <c r="E40" s="262" t="n">
        <v>0</v>
      </c>
      <c r="F40" s="262" t="n">
        <v>0</v>
      </c>
      <c r="G40" s="297" t="n">
        <v>0</v>
      </c>
      <c r="H40" s="297" t="n">
        <v>0</v>
      </c>
      <c r="I40" s="297" t="n">
        <v>0</v>
      </c>
      <c r="J40" s="297" t="n">
        <v>0</v>
      </c>
      <c r="K40" s="297" t="n">
        <v>0</v>
      </c>
    </row>
    <row r="41" customFormat="false" ht="15" hidden="false" customHeight="false" outlineLevel="0" collapsed="false">
      <c r="A41" s="283" t="s">
        <v>1033</v>
      </c>
      <c r="B41" s="298" t="s">
        <v>1034</v>
      </c>
      <c r="C41" s="299" t="s">
        <v>981</v>
      </c>
      <c r="D41" s="262" t="n">
        <v>0</v>
      </c>
      <c r="E41" s="262" t="n">
        <v>0</v>
      </c>
      <c r="F41" s="262" t="n">
        <v>0</v>
      </c>
      <c r="G41" s="297" t="n">
        <v>0</v>
      </c>
      <c r="H41" s="297" t="n">
        <v>0</v>
      </c>
      <c r="I41" s="297" t="n">
        <v>0</v>
      </c>
      <c r="J41" s="297" t="n">
        <v>0</v>
      </c>
      <c r="K41" s="297" t="n">
        <v>0</v>
      </c>
    </row>
    <row r="42" customFormat="false" ht="15" hidden="false" customHeight="false" outlineLevel="0" collapsed="false">
      <c r="A42" s="300" t="s">
        <v>1035</v>
      </c>
      <c r="B42" s="301" t="s">
        <v>1036</v>
      </c>
      <c r="C42" s="302" t="s">
        <v>981</v>
      </c>
      <c r="D42" s="303" t="n">
        <v>3419.71358000001</v>
      </c>
      <c r="E42" s="263" t="n">
        <v>2611.12519500002</v>
      </c>
      <c r="F42" s="303" t="n">
        <v>3865.06702290023</v>
      </c>
      <c r="G42" s="304" t="n">
        <v>4116.29637938878</v>
      </c>
      <c r="H42" s="304" t="n">
        <v>4011.93956977048</v>
      </c>
      <c r="I42" s="304" t="n">
        <v>4342.6926802551</v>
      </c>
      <c r="J42" s="304" t="n">
        <v>4192.47685041011</v>
      </c>
      <c r="K42" s="297" t="n">
        <v>4423.06307718268</v>
      </c>
    </row>
    <row r="43" customFormat="false" ht="15" hidden="false" customHeight="false" outlineLevel="0" collapsed="false">
      <c r="A43" s="283" t="s">
        <v>1037</v>
      </c>
      <c r="B43" s="298" t="s">
        <v>1038</v>
      </c>
      <c r="C43" s="299" t="s">
        <v>981</v>
      </c>
      <c r="D43" s="262" t="n">
        <v>0</v>
      </c>
      <c r="E43" s="262" t="n">
        <v>0</v>
      </c>
      <c r="F43" s="262" t="n">
        <v>0</v>
      </c>
      <c r="G43" s="297" t="n">
        <v>0</v>
      </c>
      <c r="H43" s="297" t="n">
        <v>0</v>
      </c>
      <c r="I43" s="297" t="n">
        <v>0</v>
      </c>
      <c r="J43" s="297" t="n">
        <v>0</v>
      </c>
      <c r="K43" s="297" t="n">
        <v>0</v>
      </c>
    </row>
    <row r="44" customFormat="false" ht="22.5" hidden="false" customHeight="false" outlineLevel="0" collapsed="false">
      <c r="A44" s="283" t="s">
        <v>1039</v>
      </c>
      <c r="B44" s="298" t="s">
        <v>1040</v>
      </c>
      <c r="C44" s="265" t="s">
        <v>981</v>
      </c>
      <c r="D44" s="266" t="n">
        <v>915.06</v>
      </c>
      <c r="E44" s="266" t="n">
        <v>1017.2386</v>
      </c>
      <c r="F44" s="266" t="n">
        <v>1227.662</v>
      </c>
      <c r="G44" s="268" t="n">
        <v>1307.46</v>
      </c>
      <c r="H44" s="268" t="n">
        <v>1274.313156</v>
      </c>
      <c r="I44" s="268" t="n">
        <v>1379.37</v>
      </c>
      <c r="J44" s="268" t="n">
        <v>1331.65724802</v>
      </c>
      <c r="K44" s="268" t="n">
        <v>1404.8983966611</v>
      </c>
    </row>
    <row r="45" customFormat="false" ht="22.5" hidden="false" customHeight="false" outlineLevel="0" collapsed="false">
      <c r="A45" s="283" t="s">
        <v>1041</v>
      </c>
      <c r="B45" s="298" t="s">
        <v>1042</v>
      </c>
      <c r="C45" s="259" t="s">
        <v>981</v>
      </c>
      <c r="D45" s="262" t="n">
        <v>161.35196</v>
      </c>
      <c r="E45" s="262" t="n">
        <v>255.8436</v>
      </c>
      <c r="F45" s="262" t="n">
        <v>303.552</v>
      </c>
      <c r="G45" s="261" t="n">
        <v>323.28288</v>
      </c>
      <c r="H45" s="261" t="n">
        <v>315.086976</v>
      </c>
      <c r="I45" s="261" t="n">
        <v>341.0634384</v>
      </c>
      <c r="J45" s="261" t="n">
        <v>329.26588992</v>
      </c>
      <c r="K45" s="261" t="n">
        <v>347.3755138656</v>
      </c>
    </row>
    <row r="46" customFormat="false" ht="22.5" hidden="false" customHeight="false" outlineLevel="0" collapsed="false">
      <c r="A46" s="283" t="s">
        <v>1043</v>
      </c>
      <c r="B46" s="298" t="s">
        <v>1044</v>
      </c>
      <c r="C46" s="259" t="s">
        <v>981</v>
      </c>
      <c r="D46" s="262" t="n">
        <v>270.8634</v>
      </c>
      <c r="E46" s="262" t="n">
        <v>1108.5923</v>
      </c>
      <c r="F46" s="262" t="n">
        <v>718.626982</v>
      </c>
      <c r="G46" s="261" t="n">
        <v>765.33773583</v>
      </c>
      <c r="H46" s="261" t="n">
        <v>745.934807316</v>
      </c>
      <c r="I46" s="261" t="n">
        <v>807.43131130065</v>
      </c>
      <c r="J46" s="261" t="n">
        <v>779.50187364522</v>
      </c>
      <c r="K46" s="261" t="n">
        <v>822.374476695707</v>
      </c>
    </row>
    <row r="47" customFormat="false" ht="15" hidden="false" customHeight="false" outlineLevel="0" collapsed="false">
      <c r="A47" s="283" t="s">
        <v>1045</v>
      </c>
      <c r="B47" s="298" t="s">
        <v>1046</v>
      </c>
      <c r="C47" s="299" t="s">
        <v>981</v>
      </c>
      <c r="D47" s="262" t="n">
        <v>6055.4271</v>
      </c>
      <c r="E47" s="262" t="n">
        <v>6214.81421499996</v>
      </c>
      <c r="F47" s="262" t="n">
        <v>2568.768993</v>
      </c>
      <c r="G47" s="297" t="n">
        <v>2735.738977545</v>
      </c>
      <c r="H47" s="297" t="n">
        <v>2666.382214734</v>
      </c>
      <c r="I47" s="297" t="n">
        <v>2886.20462130997</v>
      </c>
      <c r="J47" s="297" t="n">
        <v>2786.36941439703</v>
      </c>
      <c r="K47" s="297" t="n">
        <v>2939.61973218887</v>
      </c>
    </row>
    <row r="48" customFormat="false" ht="22.5" hidden="false" customHeight="false" outlineLevel="0" collapsed="false">
      <c r="A48" s="305" t="s">
        <v>1047</v>
      </c>
      <c r="B48" s="306" t="s">
        <v>1048</v>
      </c>
      <c r="C48" s="259" t="s">
        <v>981</v>
      </c>
      <c r="D48" s="262" t="n">
        <v>0</v>
      </c>
      <c r="E48" s="262" t="n">
        <v>0</v>
      </c>
      <c r="F48" s="262" t="n">
        <v>0</v>
      </c>
      <c r="G48" s="260" t="n">
        <v>0</v>
      </c>
      <c r="H48" s="260" t="n">
        <v>0</v>
      </c>
      <c r="I48" s="260" t="n">
        <v>0</v>
      </c>
      <c r="J48" s="260" t="n">
        <v>0</v>
      </c>
      <c r="K48" s="260" t="n">
        <v>0</v>
      </c>
    </row>
    <row r="49" customFormat="false" ht="22.5" hidden="false" customHeight="false" outlineLevel="0" collapsed="false">
      <c r="A49" s="305" t="s">
        <v>1049</v>
      </c>
      <c r="B49" s="306" t="s">
        <v>1050</v>
      </c>
      <c r="C49" s="259" t="s">
        <v>981</v>
      </c>
      <c r="D49" s="262" t="n">
        <v>0</v>
      </c>
      <c r="E49" s="262" t="n">
        <v>0</v>
      </c>
      <c r="F49" s="260" t="n">
        <v>0</v>
      </c>
      <c r="G49" s="260" t="n">
        <v>0</v>
      </c>
      <c r="H49" s="260" t="n">
        <v>0</v>
      </c>
      <c r="I49" s="260" t="n">
        <v>0</v>
      </c>
      <c r="J49" s="260" t="n">
        <v>0</v>
      </c>
      <c r="K49" s="260" t="n">
        <v>0</v>
      </c>
    </row>
    <row r="50" customFormat="false" ht="22.5" hidden="false" customHeight="false" outlineLevel="0" collapsed="false">
      <c r="A50" s="305" t="s">
        <v>1051</v>
      </c>
      <c r="B50" s="306" t="s">
        <v>1052</v>
      </c>
      <c r="C50" s="259" t="s">
        <v>981</v>
      </c>
      <c r="D50" s="262" t="n">
        <v>0</v>
      </c>
      <c r="E50" s="262" t="n">
        <v>0</v>
      </c>
      <c r="F50" s="262" t="n">
        <v>0</v>
      </c>
      <c r="G50" s="261"/>
      <c r="H50" s="261"/>
      <c r="I50" s="261"/>
      <c r="J50" s="261"/>
      <c r="K50" s="261"/>
    </row>
    <row r="51" customFormat="false" ht="22.5" hidden="false" customHeight="false" outlineLevel="0" collapsed="false">
      <c r="A51" s="305" t="s">
        <v>1053</v>
      </c>
      <c r="B51" s="306" t="s">
        <v>1054</v>
      </c>
      <c r="C51" s="259" t="s">
        <v>981</v>
      </c>
      <c r="D51" s="262" t="n">
        <v>0</v>
      </c>
      <c r="E51" s="262" t="n">
        <v>0</v>
      </c>
      <c r="F51" s="262" t="n">
        <v>0</v>
      </c>
      <c r="G51" s="261"/>
      <c r="H51" s="261"/>
      <c r="I51" s="261"/>
      <c r="J51" s="261"/>
      <c r="K51" s="261"/>
    </row>
    <row r="52" customFormat="false" ht="22.5" hidden="false" customHeight="false" outlineLevel="0" collapsed="false">
      <c r="A52" s="305" t="s">
        <v>1055</v>
      </c>
      <c r="B52" s="306" t="s">
        <v>1056</v>
      </c>
      <c r="C52" s="259" t="s">
        <v>981</v>
      </c>
      <c r="D52" s="262" t="n">
        <v>0</v>
      </c>
      <c r="E52" s="262" t="n">
        <v>0</v>
      </c>
      <c r="F52" s="262" t="n">
        <v>0</v>
      </c>
      <c r="G52" s="261"/>
      <c r="H52" s="261"/>
      <c r="I52" s="261"/>
      <c r="J52" s="261"/>
      <c r="K52" s="261"/>
    </row>
    <row r="53" customFormat="false" ht="22.5" hidden="false" customHeight="false" outlineLevel="0" collapsed="false">
      <c r="A53" s="305" t="s">
        <v>1057</v>
      </c>
      <c r="B53" s="306" t="s">
        <v>1058</v>
      </c>
      <c r="C53" s="259" t="s">
        <v>981</v>
      </c>
      <c r="D53" s="262" t="n">
        <v>0</v>
      </c>
      <c r="E53" s="262" t="n">
        <v>0</v>
      </c>
      <c r="F53" s="262" t="n">
        <v>0</v>
      </c>
      <c r="G53" s="261"/>
      <c r="H53" s="261"/>
      <c r="I53" s="261"/>
      <c r="J53" s="261"/>
      <c r="K53" s="261"/>
    </row>
    <row r="54" customFormat="false" ht="22.5" hidden="false" customHeight="false" outlineLevel="0" collapsed="false">
      <c r="A54" s="305" t="s">
        <v>1059</v>
      </c>
      <c r="B54" s="306" t="s">
        <v>1060</v>
      </c>
      <c r="C54" s="259" t="s">
        <v>981</v>
      </c>
      <c r="D54" s="262" t="n">
        <v>0</v>
      </c>
      <c r="E54" s="262" t="n">
        <v>0</v>
      </c>
      <c r="F54" s="262" t="n">
        <v>0</v>
      </c>
      <c r="G54" s="261"/>
      <c r="H54" s="261"/>
      <c r="I54" s="261"/>
      <c r="J54" s="261"/>
      <c r="K54" s="261"/>
    </row>
    <row r="55" customFormat="false" ht="22.5" hidden="false" customHeight="false" outlineLevel="0" collapsed="false">
      <c r="A55" s="305" t="s">
        <v>1061</v>
      </c>
      <c r="B55" s="307" t="s">
        <v>1062</v>
      </c>
      <c r="C55" s="265" t="s">
        <v>981</v>
      </c>
      <c r="D55" s="262" t="n">
        <v>0</v>
      </c>
      <c r="E55" s="262" t="n">
        <v>0</v>
      </c>
      <c r="F55" s="262" t="n">
        <v>0</v>
      </c>
      <c r="G55" s="261"/>
      <c r="H55" s="261"/>
      <c r="I55" s="261"/>
      <c r="J55" s="261"/>
      <c r="K55" s="261"/>
    </row>
    <row r="56" customFormat="false" ht="22.5" hidden="false" customHeight="false" outlineLevel="0" collapsed="false">
      <c r="A56" s="305" t="s">
        <v>1063</v>
      </c>
      <c r="B56" s="306" t="s">
        <v>1064</v>
      </c>
      <c r="C56" s="259" t="s">
        <v>981</v>
      </c>
      <c r="D56" s="262" t="n">
        <v>0</v>
      </c>
      <c r="E56" s="262" t="n">
        <v>0</v>
      </c>
      <c r="F56" s="262" t="n">
        <v>0</v>
      </c>
      <c r="G56" s="261"/>
      <c r="H56" s="261"/>
      <c r="I56" s="261"/>
      <c r="J56" s="261"/>
      <c r="K56" s="261"/>
    </row>
    <row r="57" customFormat="false" ht="15" hidden="false" customHeight="false" outlineLevel="0" collapsed="false">
      <c r="A57" s="305" t="s">
        <v>1065</v>
      </c>
      <c r="B57" s="306" t="s">
        <v>1066</v>
      </c>
      <c r="C57" s="259" t="s">
        <v>981</v>
      </c>
      <c r="D57" s="262" t="n">
        <v>0</v>
      </c>
      <c r="E57" s="262" t="n">
        <v>0</v>
      </c>
      <c r="F57" s="262" t="n">
        <v>75</v>
      </c>
      <c r="G57" s="268" t="n">
        <v>79.875</v>
      </c>
      <c r="H57" s="268" t="n">
        <v>77.85</v>
      </c>
      <c r="I57" s="268" t="n">
        <v>84.268125</v>
      </c>
      <c r="J57" s="268" t="n">
        <v>81.35325</v>
      </c>
      <c r="K57" s="268" t="n">
        <v>85.82767875</v>
      </c>
    </row>
    <row r="58" customFormat="false" ht="15" hidden="false" customHeight="false" outlineLevel="0" collapsed="false">
      <c r="A58" s="305" t="s">
        <v>1067</v>
      </c>
      <c r="B58" s="306" t="s">
        <v>1068</v>
      </c>
      <c r="C58" s="259" t="s">
        <v>981</v>
      </c>
      <c r="D58" s="262" t="n">
        <v>0</v>
      </c>
      <c r="E58" s="262" t="n">
        <v>0</v>
      </c>
      <c r="F58" s="262" t="n">
        <v>0</v>
      </c>
      <c r="G58" s="268" t="n">
        <v>0</v>
      </c>
      <c r="H58" s="268"/>
      <c r="I58" s="268" t="n">
        <v>0</v>
      </c>
      <c r="J58" s="268"/>
      <c r="K58" s="268"/>
    </row>
    <row r="59" customFormat="false" ht="15" hidden="false" customHeight="false" outlineLevel="0" collapsed="false">
      <c r="A59" s="305" t="s">
        <v>1069</v>
      </c>
      <c r="B59" s="306" t="s">
        <v>1070</v>
      </c>
      <c r="C59" s="259" t="s">
        <v>981</v>
      </c>
      <c r="D59" s="262" t="n">
        <v>0</v>
      </c>
      <c r="E59" s="262" t="n">
        <v>0</v>
      </c>
      <c r="F59" s="262" t="n">
        <v>0</v>
      </c>
      <c r="G59" s="268" t="n">
        <v>0</v>
      </c>
      <c r="H59" s="268"/>
      <c r="I59" s="268" t="n">
        <v>0</v>
      </c>
      <c r="J59" s="268"/>
      <c r="K59" s="268"/>
    </row>
    <row r="60" customFormat="false" ht="15" hidden="false" customHeight="false" outlineLevel="0" collapsed="false">
      <c r="A60" s="305" t="s">
        <v>1071</v>
      </c>
      <c r="B60" s="306" t="s">
        <v>1072</v>
      </c>
      <c r="C60" s="259" t="s">
        <v>981</v>
      </c>
      <c r="D60" s="262" t="n">
        <v>463.16699</v>
      </c>
      <c r="E60" s="262" t="n">
        <v>9.87836</v>
      </c>
      <c r="F60" s="262" t="n">
        <v>80</v>
      </c>
      <c r="G60" s="268" t="n">
        <v>85.2</v>
      </c>
      <c r="H60" s="268" t="n">
        <v>83.04</v>
      </c>
      <c r="I60" s="268" t="n">
        <v>89.886</v>
      </c>
      <c r="J60" s="268" t="n">
        <v>86.7768</v>
      </c>
      <c r="K60" s="268" t="n">
        <v>91.549524</v>
      </c>
    </row>
    <row r="61" customFormat="false" ht="15" hidden="false" customHeight="false" outlineLevel="0" collapsed="false">
      <c r="A61" s="305" t="s">
        <v>1073</v>
      </c>
      <c r="B61" s="306" t="s">
        <v>1074</v>
      </c>
      <c r="C61" s="259" t="s">
        <v>981</v>
      </c>
      <c r="D61" s="262" t="n">
        <v>295.85537</v>
      </c>
      <c r="E61" s="262" t="n">
        <v>736.03591</v>
      </c>
      <c r="F61" s="262" t="n">
        <v>120</v>
      </c>
      <c r="G61" s="268" t="n">
        <v>127.8</v>
      </c>
      <c r="H61" s="268" t="n">
        <v>124.56</v>
      </c>
      <c r="I61" s="268" t="n">
        <v>134.829</v>
      </c>
      <c r="J61" s="268" t="n">
        <v>130.1652</v>
      </c>
      <c r="K61" s="268" t="n">
        <v>137.324286</v>
      </c>
    </row>
    <row r="62" customFormat="false" ht="15" hidden="false" customHeight="false" outlineLevel="0" collapsed="false">
      <c r="A62" s="305" t="s">
        <v>1075</v>
      </c>
      <c r="B62" s="306" t="s">
        <v>1076</v>
      </c>
      <c r="C62" s="259" t="s">
        <v>981</v>
      </c>
      <c r="D62" s="262" t="n">
        <v>0</v>
      </c>
      <c r="E62" s="262" t="n">
        <v>0</v>
      </c>
      <c r="F62" s="262" t="n">
        <v>0</v>
      </c>
      <c r="G62" s="260" t="n">
        <v>0</v>
      </c>
      <c r="H62" s="260" t="n">
        <v>0</v>
      </c>
      <c r="I62" s="260" t="n">
        <v>0</v>
      </c>
      <c r="J62" s="260" t="n">
        <v>0</v>
      </c>
      <c r="K62" s="260" t="n">
        <v>0</v>
      </c>
    </row>
    <row r="63" customFormat="false" ht="22.5" hidden="false" customHeight="false" outlineLevel="0" collapsed="false">
      <c r="A63" s="305" t="s">
        <v>1077</v>
      </c>
      <c r="B63" s="306" t="s">
        <v>1078</v>
      </c>
      <c r="C63" s="259" t="s">
        <v>981</v>
      </c>
      <c r="D63" s="262" t="n">
        <v>0</v>
      </c>
      <c r="E63" s="262" t="n">
        <v>0</v>
      </c>
      <c r="F63" s="262" t="n">
        <v>0</v>
      </c>
      <c r="G63" s="261"/>
      <c r="H63" s="261"/>
      <c r="I63" s="261"/>
      <c r="J63" s="261"/>
      <c r="K63" s="261"/>
    </row>
    <row r="64" customFormat="false" ht="15" hidden="false" customHeight="false" outlineLevel="0" collapsed="false">
      <c r="A64" s="305" t="s">
        <v>1079</v>
      </c>
      <c r="B64" s="306" t="s">
        <v>1080</v>
      </c>
      <c r="C64" s="259" t="s">
        <v>981</v>
      </c>
      <c r="D64" s="262" t="n">
        <v>0</v>
      </c>
      <c r="E64" s="262" t="n">
        <v>0</v>
      </c>
      <c r="F64" s="262" t="n">
        <v>0</v>
      </c>
      <c r="G64" s="278" t="n">
        <v>0</v>
      </c>
      <c r="H64" s="278" t="n">
        <v>0</v>
      </c>
      <c r="I64" s="278" t="n">
        <v>0</v>
      </c>
      <c r="J64" s="278" t="n">
        <v>0</v>
      </c>
      <c r="K64" s="278" t="n">
        <v>0</v>
      </c>
    </row>
    <row r="65" customFormat="false" ht="22.5" hidden="false" customHeight="false" outlineLevel="0" collapsed="false">
      <c r="A65" s="305" t="s">
        <v>1081</v>
      </c>
      <c r="B65" s="308" t="s">
        <v>1082</v>
      </c>
      <c r="C65" s="309" t="s">
        <v>981</v>
      </c>
      <c r="D65" s="279" t="n">
        <v>5296.40474</v>
      </c>
      <c r="E65" s="279" t="n">
        <v>5468.89994499996</v>
      </c>
      <c r="F65" s="310" t="n">
        <v>2293.768993</v>
      </c>
      <c r="G65" s="311" t="n">
        <v>2442.863977545</v>
      </c>
      <c r="H65" s="311" t="n">
        <v>2380.932214734</v>
      </c>
      <c r="I65" s="311" t="n">
        <v>2577.22149630998</v>
      </c>
      <c r="J65" s="311" t="n">
        <v>2488.07416439703</v>
      </c>
      <c r="K65" s="311" t="n">
        <v>2624.91824343887</v>
      </c>
    </row>
    <row r="66" customFormat="false" ht="15" hidden="false" customHeight="false" outlineLevel="0" collapsed="false">
      <c r="A66" s="280" t="s">
        <v>25</v>
      </c>
      <c r="B66" s="312" t="s">
        <v>264</v>
      </c>
      <c r="C66" s="281" t="s">
        <v>981</v>
      </c>
      <c r="D66" s="279" t="n">
        <v>261443.03334</v>
      </c>
      <c r="E66" s="279" t="n">
        <v>273088.53869</v>
      </c>
      <c r="F66" s="279" t="n">
        <v>253478.5361221</v>
      </c>
      <c r="G66" s="282" t="n">
        <v>298568.986973007</v>
      </c>
      <c r="H66" s="282" t="n">
        <v>298694.400728951</v>
      </c>
      <c r="I66" s="282" t="n">
        <v>340276.558524059</v>
      </c>
      <c r="J66" s="282" t="n">
        <v>343393.077943218</v>
      </c>
      <c r="K66" s="282" t="n">
        <v>372351.590820095</v>
      </c>
    </row>
    <row r="68" customFormat="false" ht="15" hidden="false" customHeight="false" outlineLevel="0" collapsed="false">
      <c r="B68" s="313" t="s">
        <v>1083</v>
      </c>
      <c r="D68" s="314" t="e">
        <f aca="false">D18+D19+(D$2-D$13-D$18-D$19)*#REF!/#REF!</f>
        <v>#REF!</v>
      </c>
      <c r="E68" s="314" t="e">
        <f aca="false">E18+E19+(E$2-E$13-E$18-E$19-E$4)*#REF!/#REF!</f>
        <v>#REF!</v>
      </c>
      <c r="F68" s="314" t="e">
        <f aca="false">F18+F19+(F$2-F$13-F$18-F$19-F$4-F5-F6)*#REF!/#REF!</f>
        <v>#REF!</v>
      </c>
      <c r="G68" s="314" t="e">
        <f aca="false">G18+G19+(G$2-G$13-G$18-G$19-G$4-G5-G6)*#REF!/#REF!</f>
        <v>#REF!</v>
      </c>
      <c r="H68" s="314" t="e">
        <f aca="false">H18+H19+(H$2-H$13-H$18-H$19-H$4-H5-H6)*#REF!/#REF!</f>
        <v>#REF!</v>
      </c>
      <c r="I68" s="314" t="e">
        <f aca="false">I18+I19+(I$2-I$13-I$18-I$19-I$4-I5-I6)*#REF!/#REF!</f>
        <v>#REF!</v>
      </c>
      <c r="J68" s="314" t="e">
        <f aca="false">J18+J19+(J$2-J$13-J$18-J$19-J$4-J5-J6)*#REF!/#REF!</f>
        <v>#REF!</v>
      </c>
      <c r="K68" s="314" t="e">
        <f aca="false">K18+K19+(K$2-K$13-K$18-K$19-K$4-K5-K6)*#REF!/#REF!</f>
        <v>#REF!</v>
      </c>
    </row>
    <row r="69" customFormat="false" ht="15" hidden="false" customHeight="false" outlineLevel="0" collapsed="false">
      <c r="B69" s="313" t="s">
        <v>1084</v>
      </c>
      <c r="D69" s="314" t="e">
        <f aca="false">D13+(D$2-D$13-D$18-D$19)*#REF!/#REF!</f>
        <v>#REF!</v>
      </c>
      <c r="E69" s="314" t="e">
        <f aca="false">E13+E4+(E$2-E$13-E$18-E$19-E$4)*#REF!/#REF!</f>
        <v>#REF!</v>
      </c>
      <c r="F69" s="314" t="e">
        <f aca="false">F13+F4+F5+F6+(F$2-F$13-F$18-F$19-F$4-F5-F6)*#REF!/#REF!</f>
        <v>#REF!</v>
      </c>
      <c r="G69" s="314" t="e">
        <f aca="false">G13+G4+G5+G6+(G$2-G$13-G$18-G$19-G$4-G5-G6)*#REF!/#REF!</f>
        <v>#REF!</v>
      </c>
      <c r="H69" s="314" t="e">
        <f aca="false">H13+H4+H5+H6+(H$2-H$13-H$18-H$19-H$4-H5-H6)*#REF!/#REF!</f>
        <v>#REF!</v>
      </c>
      <c r="I69" s="314" t="e">
        <f aca="false">I13+I4+I5+I6+(I$2-I$13-I$18-I$19-I$4-I5-I6)*#REF!/#REF!</f>
        <v>#REF!</v>
      </c>
      <c r="J69" s="314" t="e">
        <f aca="false">J13+J4+J5+J6+(J$2-J$13-J$18-J$19-J$4-J5-J6)*#REF!/#REF!</f>
        <v>#REF!</v>
      </c>
      <c r="K69" s="314" t="e">
        <f aca="false">K13+K4+K5+K6+(K$2-K$13-K$18-K$19-K$4-K5-K6)*#REF!/#REF!</f>
        <v>#REF!</v>
      </c>
    </row>
    <row r="70" customFormat="false" ht="15" hidden="false" customHeight="false" outlineLevel="0" collapsed="false">
      <c r="B70" s="313" t="s">
        <v>1085</v>
      </c>
      <c r="D70" s="314" t="e">
        <f aca="false">D33+D39+(D$22-D$33-D$39-D$42)*#REF!/#REF!</f>
        <v>#REF!</v>
      </c>
      <c r="E70" s="314" t="e">
        <f aca="false">E33+E39+(E$22-E$33-E$39-E$42)*#REF!/#REF!</f>
        <v>#REF!</v>
      </c>
      <c r="F70" s="314" t="e">
        <f aca="false">F33+F39+(F$22-F$33-F$39-F$42)*#REF!/#REF!</f>
        <v>#REF!</v>
      </c>
      <c r="G70" s="314" t="e">
        <f aca="false">G33+G39+(G$22-G$33-G$39-G$42)*#REF!/#REF!</f>
        <v>#REF!</v>
      </c>
      <c r="H70" s="314" t="e">
        <f aca="false">H33+H39+(H$22-H$33-H$39-H$42)*#REF!/#REF!</f>
        <v>#REF!</v>
      </c>
      <c r="I70" s="314" t="e">
        <f aca="false">I33+I39+(I$22-I$33-I$39-I$42)*#REF!/#REF!</f>
        <v>#REF!</v>
      </c>
      <c r="J70" s="314" t="e">
        <f aca="false">J33+J39+(J$22-J$33-J$39-J$42)*#REF!/#REF!</f>
        <v>#REF!</v>
      </c>
      <c r="K70" s="314" t="e">
        <f aca="false">K33+K39+(K$22-K$33-K$39-K$42)*#REF!/#REF!</f>
        <v>#REF!</v>
      </c>
    </row>
    <row r="71" customFormat="false" ht="15" hidden="false" customHeight="false" outlineLevel="0" collapsed="false">
      <c r="B71" s="313" t="s">
        <v>1086</v>
      </c>
      <c r="D71" s="314" t="e">
        <f aca="false">D42+(D$22-D$33-D$39-D$42)*#REF!/#REF!</f>
        <v>#REF!</v>
      </c>
      <c r="E71" s="314" t="e">
        <f aca="false">E42+(E$22-E$33-E$39-E$42)*#REF!/#REF!</f>
        <v>#REF!</v>
      </c>
      <c r="F71" s="314" t="e">
        <f aca="false">F42+(F$22-F$33-F$39-F$42)*#REF!/#REF!</f>
        <v>#REF!</v>
      </c>
      <c r="G71" s="314" t="e">
        <f aca="false">G42+(G$22-G$33-G$39-G$42)*#REF!/#REF!</f>
        <v>#REF!</v>
      </c>
      <c r="H71" s="314" t="e">
        <f aca="false">H42+(H$22-H$33-H$39-H$42)*#REF!/#REF!</f>
        <v>#REF!</v>
      </c>
      <c r="I71" s="314" t="e">
        <f aca="false">I42+(I$22-I$33-I$39-I$42)*#REF!/#REF!</f>
        <v>#REF!</v>
      </c>
      <c r="J71" s="314" t="e">
        <f aca="false">J42+(J$22-J$33-J$39-J$42)*#REF!/#REF!</f>
        <v>#REF!</v>
      </c>
      <c r="K71" s="314" t="e">
        <f aca="false">K42+(K$22-K$33-K$39-K$42)*#REF!/#REF!</f>
        <v>#REF!</v>
      </c>
    </row>
    <row r="73" customFormat="false" ht="15" hidden="false" customHeight="false" outlineLevel="0" collapsed="false">
      <c r="B73" s="313" t="s">
        <v>1083</v>
      </c>
      <c r="D73" s="314" t="e">
        <f aca="false">D68/1000</f>
        <v>#REF!</v>
      </c>
      <c r="E73" s="314" t="e">
        <f aca="false">#N/A</f>
        <v>#N/A</v>
      </c>
      <c r="F73" s="314" t="e">
        <f aca="false">#N/A</f>
        <v>#N/A</v>
      </c>
      <c r="G73" s="314" t="e">
        <f aca="false">#N/A</f>
        <v>#N/A</v>
      </c>
      <c r="H73" s="314" t="e">
        <f aca="false">#N/A</f>
        <v>#N/A</v>
      </c>
      <c r="I73" s="314" t="e">
        <f aca="false">#N/A</f>
        <v>#N/A</v>
      </c>
      <c r="J73" s="314" t="e">
        <f aca="false">#N/A</f>
        <v>#N/A</v>
      </c>
      <c r="K73" s="314" t="e">
        <f aca="false">#N/A</f>
        <v>#N/A</v>
      </c>
    </row>
    <row r="74" customFormat="false" ht="15" hidden="false" customHeight="false" outlineLevel="0" collapsed="false">
      <c r="B74" s="313" t="s">
        <v>1084</v>
      </c>
      <c r="D74" s="314" t="e">
        <f aca="false">#N/A</f>
        <v>#N/A</v>
      </c>
      <c r="E74" s="314" t="e">
        <f aca="false">#N/A</f>
        <v>#N/A</v>
      </c>
      <c r="F74" s="314" t="e">
        <f aca="false">#N/A</f>
        <v>#N/A</v>
      </c>
      <c r="G74" s="314" t="e">
        <f aca="false">#N/A</f>
        <v>#N/A</v>
      </c>
      <c r="H74" s="314" t="e">
        <f aca="false">#N/A</f>
        <v>#N/A</v>
      </c>
      <c r="I74" s="314" t="e">
        <f aca="false">#N/A</f>
        <v>#N/A</v>
      </c>
      <c r="J74" s="314" t="e">
        <f aca="false">#N/A</f>
        <v>#N/A</v>
      </c>
      <c r="K74" s="314" t="e">
        <f aca="false">#N/A</f>
        <v>#N/A</v>
      </c>
    </row>
    <row r="75" customFormat="false" ht="15" hidden="false" customHeight="false" outlineLevel="0" collapsed="false">
      <c r="B75" s="313" t="s">
        <v>1085</v>
      </c>
      <c r="D75" s="314" t="e">
        <f aca="false">#N/A</f>
        <v>#N/A</v>
      </c>
      <c r="E75" s="314" t="e">
        <f aca="false">#N/A</f>
        <v>#N/A</v>
      </c>
      <c r="F75" s="314" t="e">
        <f aca="false">#N/A</f>
        <v>#N/A</v>
      </c>
      <c r="G75" s="314" t="e">
        <f aca="false">#N/A</f>
        <v>#N/A</v>
      </c>
      <c r="H75" s="314" t="e">
        <f aca="false">#N/A</f>
        <v>#N/A</v>
      </c>
      <c r="I75" s="314" t="e">
        <f aca="false">#N/A</f>
        <v>#N/A</v>
      </c>
      <c r="J75" s="314" t="e">
        <f aca="false">#N/A</f>
        <v>#N/A</v>
      </c>
      <c r="K75" s="314" t="e">
        <f aca="false">#N/A</f>
        <v>#N/A</v>
      </c>
    </row>
    <row r="76" customFormat="false" ht="15" hidden="false" customHeight="false" outlineLevel="0" collapsed="false">
      <c r="B76" s="313" t="s">
        <v>1086</v>
      </c>
      <c r="D76" s="314" t="e">
        <f aca="false">#N/A</f>
        <v>#N/A</v>
      </c>
      <c r="E76" s="314" t="e">
        <f aca="false">#N/A</f>
        <v>#N/A</v>
      </c>
      <c r="F76" s="314" t="e">
        <f aca="false">#N/A</f>
        <v>#N/A</v>
      </c>
      <c r="G76" s="314" t="e">
        <f aca="false">#N/A</f>
        <v>#N/A</v>
      </c>
      <c r="H76" s="314" t="e">
        <f aca="false">#N/A</f>
        <v>#N/A</v>
      </c>
      <c r="I76" s="314" t="e">
        <f aca="false">#N/A</f>
        <v>#N/A</v>
      </c>
      <c r="J76" s="314" t="e">
        <f aca="false">#N/A</f>
        <v>#N/A</v>
      </c>
      <c r="K76" s="314" t="e">
        <f aca="false">#N/A</f>
        <v>#N/A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6:G44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O20" activeCellId="0" sqref="O20"/>
    </sheetView>
  </sheetViews>
  <sheetFormatPr defaultColWidth="8.71484375" defaultRowHeight="15" zeroHeight="false" outlineLevelRow="0" outlineLevelCol="0"/>
  <cols>
    <col collapsed="false" customWidth="true" hidden="false" outlineLevel="0" max="2" min="2" style="250" width="68.14"/>
    <col collapsed="false" customWidth="true" hidden="false" outlineLevel="0" max="7" min="3" style="250" width="14.86"/>
  </cols>
  <sheetData>
    <row r="6" customFormat="false" ht="94.5" hidden="false" customHeight="false" outlineLevel="0" collapsed="false">
      <c r="A6" s="315" t="s">
        <v>101</v>
      </c>
      <c r="B6" s="315" t="s">
        <v>102</v>
      </c>
      <c r="C6" s="315" t="s">
        <v>1087</v>
      </c>
      <c r="D6" s="315" t="s">
        <v>1088</v>
      </c>
      <c r="E6" s="315" t="s">
        <v>1089</v>
      </c>
      <c r="F6" s="315" t="s">
        <v>1090</v>
      </c>
      <c r="G6" s="316" t="s">
        <v>1091</v>
      </c>
    </row>
    <row r="7" customFormat="false" ht="15.75" hidden="false" customHeight="false" outlineLevel="0" collapsed="false">
      <c r="A7" s="317" t="s">
        <v>8</v>
      </c>
      <c r="B7" s="317" t="s">
        <v>1092</v>
      </c>
      <c r="C7" s="318" t="n">
        <v>177804.3</v>
      </c>
      <c r="D7" s="318" t="n">
        <v>165103.2</v>
      </c>
      <c r="E7" s="318" t="n">
        <v>144082.3</v>
      </c>
      <c r="F7" s="318" t="n">
        <v>190896.9</v>
      </c>
      <c r="G7" s="318" t="n">
        <v>677886.9</v>
      </c>
    </row>
    <row r="8" customFormat="false" ht="15.75" hidden="false" customHeight="false" outlineLevel="0" collapsed="false">
      <c r="A8" s="319" t="n">
        <v>1</v>
      </c>
      <c r="B8" s="320" t="s">
        <v>1093</v>
      </c>
      <c r="C8" s="318" t="n">
        <v>98373.3</v>
      </c>
      <c r="D8" s="318" t="n">
        <v>86029.1</v>
      </c>
      <c r="E8" s="318" t="n">
        <v>105465.3</v>
      </c>
      <c r="F8" s="318" t="n">
        <v>153072.9</v>
      </c>
      <c r="G8" s="318" t="n">
        <v>442940.6</v>
      </c>
    </row>
    <row r="9" customFormat="false" ht="15.75" hidden="false" customHeight="false" outlineLevel="0" collapsed="false">
      <c r="A9" s="321" t="s">
        <v>11</v>
      </c>
      <c r="B9" s="320" t="s">
        <v>1094</v>
      </c>
      <c r="C9" s="318" t="n">
        <v>6997.5</v>
      </c>
      <c r="D9" s="318" t="n">
        <v>6172.9</v>
      </c>
      <c r="E9" s="318" t="n">
        <v>19737</v>
      </c>
      <c r="F9" s="318" t="n">
        <v>65231.7</v>
      </c>
      <c r="G9" s="318" t="n">
        <v>98139.2</v>
      </c>
    </row>
    <row r="10" customFormat="false" ht="31.5" hidden="false" customHeight="false" outlineLevel="0" collapsed="false">
      <c r="A10" s="321" t="s">
        <v>1095</v>
      </c>
      <c r="B10" s="320" t="s">
        <v>113</v>
      </c>
      <c r="C10" s="322"/>
      <c r="D10" s="322"/>
      <c r="E10" s="322"/>
      <c r="F10" s="322"/>
      <c r="G10" s="318" t="n">
        <v>0</v>
      </c>
    </row>
    <row r="11" customFormat="false" ht="15.75" hidden="false" customHeight="false" outlineLevel="0" collapsed="false">
      <c r="A11" s="321" t="s">
        <v>1096</v>
      </c>
      <c r="B11" s="320" t="s">
        <v>115</v>
      </c>
      <c r="C11" s="322"/>
      <c r="D11" s="322"/>
      <c r="E11" s="322"/>
      <c r="F11" s="322"/>
      <c r="G11" s="318" t="n">
        <v>0</v>
      </c>
    </row>
    <row r="12" customFormat="false" ht="15.75" hidden="false" customHeight="false" outlineLevel="0" collapsed="false">
      <c r="A12" s="321" t="s">
        <v>1097</v>
      </c>
      <c r="B12" s="320" t="s">
        <v>1098</v>
      </c>
      <c r="C12" s="322"/>
      <c r="D12" s="322"/>
      <c r="E12" s="322"/>
      <c r="F12" s="322"/>
      <c r="G12" s="318" t="n">
        <v>0</v>
      </c>
    </row>
    <row r="13" customFormat="false" ht="15.75" hidden="false" customHeight="false" outlineLevel="0" collapsed="false">
      <c r="A13" s="321" t="s">
        <v>1099</v>
      </c>
      <c r="B13" s="320" t="s">
        <v>915</v>
      </c>
      <c r="C13" s="318" t="n">
        <v>6997.5</v>
      </c>
      <c r="D13" s="318" t="n">
        <v>6172.9</v>
      </c>
      <c r="E13" s="318" t="n">
        <v>19737</v>
      </c>
      <c r="F13" s="318" t="n">
        <v>65231.7</v>
      </c>
      <c r="G13" s="318" t="n">
        <v>98139.2</v>
      </c>
    </row>
    <row r="14" customFormat="false" ht="15.75" hidden="false" customHeight="false" outlineLevel="0" collapsed="false">
      <c r="A14" s="321"/>
      <c r="B14" s="320" t="s">
        <v>1100</v>
      </c>
      <c r="C14" s="318" t="n">
        <v>6997.5</v>
      </c>
      <c r="D14" s="318" t="n">
        <v>6172.9</v>
      </c>
      <c r="E14" s="318" t="n">
        <v>19737</v>
      </c>
      <c r="F14" s="318" t="n">
        <v>49424.1</v>
      </c>
      <c r="G14" s="318" t="n">
        <v>82331.6</v>
      </c>
    </row>
    <row r="15" customFormat="false" ht="15.75" hidden="false" customHeight="false" outlineLevel="0" collapsed="false">
      <c r="A15" s="321"/>
      <c r="B15" s="320" t="s">
        <v>1101</v>
      </c>
      <c r="C15" s="322"/>
      <c r="D15" s="322"/>
      <c r="E15" s="322"/>
      <c r="F15" s="318" t="n">
        <v>15807.6</v>
      </c>
      <c r="G15" s="318" t="n">
        <v>15807.6</v>
      </c>
    </row>
    <row r="16" customFormat="false" ht="15.75" hidden="false" customHeight="false" outlineLevel="0" collapsed="false">
      <c r="A16" s="321" t="s">
        <v>13</v>
      </c>
      <c r="B16" s="320" t="s">
        <v>1102</v>
      </c>
      <c r="C16" s="318" t="n">
        <v>38021</v>
      </c>
      <c r="D16" s="318" t="n">
        <v>48757.9</v>
      </c>
      <c r="E16" s="318" t="n">
        <v>55334</v>
      </c>
      <c r="F16" s="318" t="n">
        <v>60440.2</v>
      </c>
      <c r="G16" s="318" t="n">
        <v>202553</v>
      </c>
    </row>
    <row r="17" customFormat="false" ht="31.5" hidden="false" customHeight="false" outlineLevel="0" collapsed="false">
      <c r="A17" s="321" t="s">
        <v>1103</v>
      </c>
      <c r="B17" s="320" t="s">
        <v>128</v>
      </c>
      <c r="C17" s="322"/>
      <c r="D17" s="322"/>
      <c r="E17" s="322"/>
      <c r="F17" s="322"/>
      <c r="G17" s="318" t="n">
        <v>0</v>
      </c>
    </row>
    <row r="18" customFormat="false" ht="31.5" hidden="false" customHeight="false" outlineLevel="0" collapsed="false">
      <c r="A18" s="321" t="s">
        <v>1104</v>
      </c>
      <c r="B18" s="323" t="s">
        <v>1105</v>
      </c>
      <c r="C18" s="324" t="n">
        <v>37479.4</v>
      </c>
      <c r="D18" s="324" t="n">
        <v>48108.2</v>
      </c>
      <c r="E18" s="324" t="n">
        <v>54669.4</v>
      </c>
      <c r="F18" s="324" t="n">
        <v>59784</v>
      </c>
      <c r="G18" s="324" t="n">
        <v>200041</v>
      </c>
    </row>
    <row r="19" customFormat="false" ht="15.75" hidden="false" customHeight="false" outlineLevel="0" collapsed="false">
      <c r="A19" s="321"/>
      <c r="B19" s="323" t="s">
        <v>1106</v>
      </c>
      <c r="C19" s="324" t="n">
        <v>24774.4</v>
      </c>
      <c r="D19" s="324" t="n">
        <v>28568.3</v>
      </c>
      <c r="E19" s="324" t="n">
        <v>30947.7</v>
      </c>
      <c r="F19" s="324" t="n">
        <v>30095.4</v>
      </c>
      <c r="G19" s="324" t="n">
        <v>114385.7</v>
      </c>
    </row>
    <row r="20" customFormat="false" ht="15.75" hidden="false" customHeight="false" outlineLevel="0" collapsed="false">
      <c r="A20" s="321"/>
      <c r="B20" s="323" t="s">
        <v>1107</v>
      </c>
      <c r="C20" s="324" t="n">
        <v>12704.9</v>
      </c>
      <c r="D20" s="324" t="n">
        <v>19539.9</v>
      </c>
      <c r="E20" s="324" t="n">
        <v>23721.7</v>
      </c>
      <c r="F20" s="324" t="n">
        <v>29688.7</v>
      </c>
      <c r="G20" s="324" t="n">
        <v>85655.3</v>
      </c>
    </row>
    <row r="21" customFormat="false" ht="31.5" hidden="false" customHeight="false" outlineLevel="0" collapsed="false">
      <c r="A21" s="321" t="s">
        <v>1108</v>
      </c>
      <c r="B21" s="320" t="s">
        <v>1109</v>
      </c>
      <c r="C21" s="318" t="n">
        <v>541.6</v>
      </c>
      <c r="D21" s="318" t="n">
        <v>649.7</v>
      </c>
      <c r="E21" s="318" t="n">
        <v>664.5</v>
      </c>
      <c r="F21" s="318" t="n">
        <v>656.1</v>
      </c>
      <c r="G21" s="318" t="n">
        <v>2512</v>
      </c>
    </row>
    <row r="22" customFormat="false" ht="15.75" hidden="false" customHeight="false" outlineLevel="0" collapsed="false">
      <c r="A22" s="321" t="s">
        <v>1110</v>
      </c>
      <c r="B22" s="320" t="s">
        <v>132</v>
      </c>
      <c r="C22" s="322"/>
      <c r="D22" s="325" t="n">
        <v>0</v>
      </c>
      <c r="E22" s="325" t="n">
        <v>0</v>
      </c>
      <c r="F22" s="325" t="n">
        <v>0</v>
      </c>
      <c r="G22" s="325" t="n">
        <v>0</v>
      </c>
    </row>
    <row r="23" customFormat="false" ht="15.75" hidden="false" customHeight="false" outlineLevel="0" collapsed="false">
      <c r="A23" s="321" t="s">
        <v>21</v>
      </c>
      <c r="B23" s="320" t="s">
        <v>134</v>
      </c>
      <c r="C23" s="326"/>
      <c r="D23" s="327"/>
      <c r="E23" s="327"/>
      <c r="F23" s="327"/>
      <c r="G23" s="328" t="n">
        <v>0</v>
      </c>
    </row>
    <row r="24" customFormat="false" ht="15.75" hidden="false" customHeight="false" outlineLevel="0" collapsed="false">
      <c r="A24" s="321" t="s">
        <v>1111</v>
      </c>
      <c r="B24" s="320" t="s">
        <v>1112</v>
      </c>
      <c r="C24" s="318" t="n">
        <v>53354.7</v>
      </c>
      <c r="D24" s="329" t="n">
        <v>31098.3</v>
      </c>
      <c r="E24" s="329" t="n">
        <v>30394.3</v>
      </c>
      <c r="F24" s="329" t="n">
        <v>27401</v>
      </c>
      <c r="G24" s="329" t="n">
        <v>142248.4</v>
      </c>
    </row>
    <row r="25" customFormat="false" ht="15.75" hidden="false" customHeight="false" outlineLevel="0" collapsed="false">
      <c r="A25" s="321" t="s">
        <v>137</v>
      </c>
      <c r="B25" s="320" t="s">
        <v>138</v>
      </c>
      <c r="C25" s="322"/>
      <c r="D25" s="322"/>
      <c r="E25" s="322"/>
      <c r="F25" s="322"/>
      <c r="G25" s="318" t="n">
        <v>0</v>
      </c>
    </row>
    <row r="26" customFormat="false" ht="15.75" hidden="false" customHeight="false" outlineLevel="0" collapsed="false">
      <c r="A26" s="321" t="s">
        <v>177</v>
      </c>
      <c r="B26" s="320" t="s">
        <v>1113</v>
      </c>
      <c r="C26" s="318" t="n">
        <v>53354.7</v>
      </c>
      <c r="D26" s="318" t="n">
        <v>31098.3</v>
      </c>
      <c r="E26" s="318" t="n">
        <v>30394.3</v>
      </c>
      <c r="F26" s="318" t="n">
        <v>27401</v>
      </c>
      <c r="G26" s="318" t="n">
        <v>142248.4</v>
      </c>
    </row>
    <row r="27" customFormat="false" ht="15.75" hidden="false" customHeight="false" outlineLevel="0" collapsed="false">
      <c r="A27" s="321"/>
      <c r="B27" s="320" t="s">
        <v>1114</v>
      </c>
      <c r="C27" s="318" t="n">
        <v>53354.7</v>
      </c>
      <c r="D27" s="318" t="n">
        <v>31098.3</v>
      </c>
      <c r="E27" s="318" t="n">
        <v>30394.3</v>
      </c>
      <c r="F27" s="318" t="n">
        <v>27401</v>
      </c>
      <c r="G27" s="318" t="n">
        <v>142248.4</v>
      </c>
    </row>
    <row r="28" customFormat="false" ht="15.75" hidden="false" customHeight="false" outlineLevel="0" collapsed="false">
      <c r="A28" s="321"/>
      <c r="B28" s="320" t="s">
        <v>1115</v>
      </c>
      <c r="C28" s="318" t="n">
        <v>0</v>
      </c>
      <c r="D28" s="318" t="n">
        <v>0</v>
      </c>
      <c r="E28" s="318" t="n">
        <v>0</v>
      </c>
      <c r="F28" s="318" t="n">
        <v>0</v>
      </c>
      <c r="G28" s="318" t="n">
        <v>0</v>
      </c>
    </row>
    <row r="29" customFormat="false" ht="15.75" hidden="false" customHeight="false" outlineLevel="0" collapsed="false">
      <c r="A29" s="321" t="s">
        <v>1116</v>
      </c>
      <c r="B29" s="320" t="s">
        <v>1117</v>
      </c>
      <c r="C29" s="322"/>
      <c r="D29" s="322"/>
      <c r="E29" s="322"/>
      <c r="F29" s="322"/>
      <c r="G29" s="318" t="n">
        <v>0</v>
      </c>
    </row>
    <row r="30" customFormat="false" ht="15.75" hidden="false" customHeight="false" outlineLevel="0" collapsed="false">
      <c r="A30" s="321" t="s">
        <v>1118</v>
      </c>
      <c r="B30" s="320" t="s">
        <v>140</v>
      </c>
      <c r="C30" s="322"/>
      <c r="D30" s="322"/>
      <c r="E30" s="322"/>
      <c r="F30" s="322"/>
      <c r="G30" s="318" t="n">
        <v>0</v>
      </c>
    </row>
    <row r="31" customFormat="false" ht="15.75" hidden="false" customHeight="false" outlineLevel="0" collapsed="false">
      <c r="A31" s="317" t="s">
        <v>23</v>
      </c>
      <c r="B31" s="330" t="s">
        <v>1119</v>
      </c>
      <c r="C31" s="318" t="n">
        <v>79431.1</v>
      </c>
      <c r="D31" s="318" t="n">
        <v>79074.2</v>
      </c>
      <c r="E31" s="318" t="n">
        <v>38617</v>
      </c>
      <c r="F31" s="318" t="n">
        <v>37824</v>
      </c>
      <c r="G31" s="318" t="n">
        <v>234946.2</v>
      </c>
    </row>
    <row r="32" customFormat="false" ht="15.75" hidden="false" customHeight="false" outlineLevel="0" collapsed="false">
      <c r="A32" s="321" t="s">
        <v>46</v>
      </c>
      <c r="B32" s="320" t="s">
        <v>144</v>
      </c>
      <c r="C32" s="318" t="n">
        <v>55900.9</v>
      </c>
      <c r="D32" s="318" t="n">
        <v>40560.2</v>
      </c>
      <c r="E32" s="318" t="n">
        <v>0</v>
      </c>
      <c r="F32" s="318" t="n">
        <v>0</v>
      </c>
      <c r="G32" s="318" t="n">
        <v>96461.1</v>
      </c>
    </row>
    <row r="33" customFormat="false" ht="15.75" hidden="false" customHeight="false" outlineLevel="0" collapsed="false">
      <c r="A33" s="321" t="s">
        <v>1120</v>
      </c>
      <c r="B33" s="320" t="s">
        <v>146</v>
      </c>
      <c r="C33" s="322"/>
      <c r="D33" s="322"/>
      <c r="E33" s="322"/>
      <c r="F33" s="322"/>
      <c r="G33" s="318" t="n">
        <v>0</v>
      </c>
    </row>
    <row r="34" customFormat="false" ht="15.75" hidden="false" customHeight="false" outlineLevel="0" collapsed="false">
      <c r="A34" s="321" t="s">
        <v>1121</v>
      </c>
      <c r="B34" s="320" t="s">
        <v>148</v>
      </c>
      <c r="C34" s="322"/>
      <c r="D34" s="322"/>
      <c r="E34" s="322"/>
      <c r="F34" s="322"/>
      <c r="G34" s="318" t="n">
        <v>0</v>
      </c>
    </row>
    <row r="35" customFormat="false" ht="15.75" hidden="false" customHeight="false" outlineLevel="0" collapsed="false">
      <c r="A35" s="321" t="s">
        <v>1122</v>
      </c>
      <c r="B35" s="320" t="s">
        <v>150</v>
      </c>
      <c r="C35" s="318" t="n">
        <v>23530.1</v>
      </c>
      <c r="D35" s="318" t="n">
        <v>38514</v>
      </c>
      <c r="E35" s="318" t="n">
        <v>38617</v>
      </c>
      <c r="F35" s="318" t="n">
        <v>37824</v>
      </c>
      <c r="G35" s="318" t="n">
        <v>138485.1</v>
      </c>
    </row>
    <row r="36" customFormat="false" ht="15.75" hidden="false" customHeight="false" outlineLevel="0" collapsed="false">
      <c r="A36" s="321"/>
      <c r="B36" s="320" t="s">
        <v>151</v>
      </c>
      <c r="C36" s="318" t="n">
        <v>23530.1</v>
      </c>
      <c r="D36" s="318" t="n">
        <v>38514</v>
      </c>
      <c r="E36" s="318" t="n">
        <v>38617</v>
      </c>
      <c r="F36" s="318" t="n">
        <v>37824</v>
      </c>
      <c r="G36" s="318" t="n">
        <v>138485.1</v>
      </c>
    </row>
    <row r="37" customFormat="false" ht="31.5" hidden="false" customHeight="false" outlineLevel="0" collapsed="false">
      <c r="A37" s="321"/>
      <c r="B37" s="320" t="s">
        <v>152</v>
      </c>
      <c r="C37" s="322"/>
      <c r="D37" s="322"/>
      <c r="E37" s="322"/>
      <c r="F37" s="322"/>
      <c r="G37" s="318" t="n">
        <v>0</v>
      </c>
    </row>
    <row r="38" customFormat="false" ht="15.75" hidden="false" customHeight="false" outlineLevel="0" collapsed="false">
      <c r="A38" s="321"/>
      <c r="B38" s="320" t="s">
        <v>153</v>
      </c>
      <c r="C38" s="322"/>
      <c r="D38" s="322"/>
      <c r="E38" s="322"/>
      <c r="F38" s="322"/>
      <c r="G38" s="318" t="n">
        <v>0</v>
      </c>
    </row>
    <row r="39" customFormat="false" ht="31.5" hidden="false" customHeight="false" outlineLevel="0" collapsed="false">
      <c r="A39" s="321"/>
      <c r="B39" s="331" t="s">
        <v>154</v>
      </c>
      <c r="C39" s="322"/>
      <c r="D39" s="322"/>
      <c r="E39" s="322"/>
      <c r="F39" s="322"/>
      <c r="G39" s="318" t="n">
        <v>0</v>
      </c>
    </row>
    <row r="40" customFormat="false" ht="15.75" hidden="false" customHeight="false" outlineLevel="0" collapsed="false">
      <c r="A40" s="321" t="s">
        <v>1123</v>
      </c>
      <c r="B40" s="320" t="s">
        <v>156</v>
      </c>
      <c r="C40" s="322"/>
      <c r="D40" s="322"/>
      <c r="E40" s="322"/>
      <c r="F40" s="322"/>
      <c r="G40" s="318" t="n">
        <v>0</v>
      </c>
    </row>
    <row r="41" customFormat="false" ht="15.75" hidden="false" customHeight="false" outlineLevel="0" collapsed="false">
      <c r="A41" s="321" t="s">
        <v>1124</v>
      </c>
      <c r="B41" s="320" t="s">
        <v>158</v>
      </c>
      <c r="C41" s="322"/>
      <c r="D41" s="322"/>
      <c r="E41" s="322"/>
      <c r="F41" s="322"/>
      <c r="G41" s="318" t="n">
        <v>0</v>
      </c>
    </row>
    <row r="42" customFormat="false" ht="15.75" hidden="false" customHeight="false" outlineLevel="0" collapsed="false">
      <c r="A42" s="321" t="s">
        <v>1125</v>
      </c>
      <c r="B42" s="320" t="s">
        <v>160</v>
      </c>
      <c r="C42" s="322"/>
      <c r="D42" s="322"/>
      <c r="E42" s="322"/>
      <c r="F42" s="322"/>
      <c r="G42" s="318" t="n">
        <v>0</v>
      </c>
    </row>
    <row r="43" customFormat="false" ht="15.75" hidden="false" customHeight="false" outlineLevel="0" collapsed="false">
      <c r="A43" s="317" t="s">
        <v>15</v>
      </c>
      <c r="B43" s="330" t="s">
        <v>1126</v>
      </c>
      <c r="C43" s="318" t="n">
        <v>177804.3</v>
      </c>
      <c r="D43" s="318" t="n">
        <v>165103.2</v>
      </c>
      <c r="E43" s="318" t="n">
        <v>144082.3</v>
      </c>
      <c r="F43" s="318" t="n">
        <v>190896.9</v>
      </c>
      <c r="G43" s="318" t="n">
        <v>677886.8</v>
      </c>
    </row>
    <row r="44" customFormat="false" ht="15.75" hidden="false" customHeight="false" outlineLevel="0" collapsed="false">
      <c r="A44" s="317" t="s">
        <v>37</v>
      </c>
      <c r="B44" s="330" t="s">
        <v>1127</v>
      </c>
      <c r="C44" s="318" t="n">
        <v>0</v>
      </c>
      <c r="D44" s="318" t="n">
        <v>0</v>
      </c>
      <c r="E44" s="318" t="n">
        <v>0</v>
      </c>
      <c r="F44" s="318" t="n">
        <v>0</v>
      </c>
      <c r="G44" s="318" t="n">
        <v>0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LibreOffice/7.5.6.2$Linux_X86_64 LibreOffice_project/50$Build-2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2015-09-16T07:43:55Z</dcterms:created>
  <dc:creator>Орлов Александр Сергеевич</dc:creator>
  <dc:description/>
  <dc:language>ru-RU</dc:language>
  <cp:lastModifiedBy/>
  <cp:lastPrinted>2022-02-15T06:50:41Z</cp:lastPrinted>
  <dcterms:modified xsi:type="dcterms:W3CDTF">2024-11-15T14:30:45Z</dcterms:modified>
  <cp:revision>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