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Алькорр" sheetId="4" r:id="rId1"/>
    <sheet name="Лист1" sheetId="1" r:id="rId2"/>
    <sheet name="Лист2" sheetId="2" r:id="rId3"/>
    <sheet name="Лист3" sheetId="3" r:id="rId4"/>
  </sheets>
  <definedNames>
    <definedName name="_xlnm.Print_Titles" localSheetId="0">Алькорр!$16:$16</definedName>
    <definedName name="_xlnm.Print_Area" localSheetId="0">Алькорр!$A$1:$I$52</definedName>
  </definedNames>
  <calcPr calcId="152511"/>
</workbook>
</file>

<file path=xl/calcChain.xml><?xml version="1.0" encoding="utf-8"?>
<calcChain xmlns="http://schemas.openxmlformats.org/spreadsheetml/2006/main">
  <c r="I31" i="4" l="1"/>
  <c r="I24" i="4"/>
  <c r="I38" i="4" s="1"/>
  <c r="I39" i="4" s="1"/>
  <c r="I17" i="4"/>
  <c r="I42" i="4" l="1"/>
  <c r="I43" i="4" l="1"/>
  <c r="I44" i="4" s="1"/>
</calcChain>
</file>

<file path=xl/sharedStrings.xml><?xml version="1.0" encoding="utf-8"?>
<sst xmlns="http://schemas.openxmlformats.org/spreadsheetml/2006/main" count="98" uniqueCount="67">
  <si>
    <t xml:space="preserve">   Приложение  № _____ к договору № _______ от "____"_________________ 2020г. 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</si>
  <si>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</si>
  <si>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</si>
  <si>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Проектирование оборудования  в РУ-10кВ новой КТП-10/0,4кВ на земельном участке с кадастровым                               номером 64:48:040233:1188, по адресу: г. Саратов, Московское шоссе, д. №35/1А (камеры КСО-394:
КСО-394-11106У3 – 1шт; КСО-394-06105У3– 1шт;  КСО-394-03106У3 – 2шт;панель торцевая КСО-394 – 2шт). Проектирование КЛ-10кВ в направлении новая КТП – до места соединения с направлением к ТП-1797. Проектирование  КЛ-10кВ в направлении новая КТП до места соединения с направлением к ТП-1526</t>
  </si>
  <si>
    <t>(наименование работ и затрат, наименование объекта)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</si>
  <si>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</si>
  <si>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</si>
  <si>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</si>
  <si>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</si>
  <si>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</si>
  <si>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</si>
  <si>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r>
      <t xml:space="preserve">Установка камер КСО в РУ-10кВ  </t>
    </r>
    <r>
      <rPr>
        <b/>
        <sz val="9"/>
        <rFont val="Arial"/>
        <family val="2"/>
        <charset val="204"/>
      </rPr>
      <t xml:space="preserve">(Камеры КСО-394:
КСО-394-11106У3 – 1шт; КСО-394-06105У3– 1шт;  КСО-394-03106У3 – 2шт;
Панель торцевая КСО-394 – 2шт)
</t>
    </r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</si>
  <si>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Стек=0.860000(млн.руб)
Сбаз=0.860000/7.65*1=0.11241830(млн.руб);</t>
  </si>
  <si>
    <t>C * (Aкрайнее / Скрайнее)  * Кст * Ктек * K1
0.11241830 млн.руб * (0.018 / 0.2) * 1 * 4.37 * 0.7 * 0.85</t>
  </si>
  <si>
    <t/>
  </si>
  <si>
    <t>Коэффициенты</t>
  </si>
  <si>
    <t>Стадия: Рабочий проект</t>
  </si>
  <si>
    <t>Кст = 1</t>
  </si>
  <si>
    <t>Ктек = 4.37
Письмо Минстроя России от 06.05.2020 №17207-ИФ/09</t>
  </si>
  <si>
    <t>K1 = 0.7
Общие указания п.1.8.4</t>
  </si>
  <si>
    <t>Разделы документации</t>
  </si>
  <si>
    <t>(75.0% + 10.0%) = 85%</t>
  </si>
  <si>
    <t>2</t>
  </si>
  <si>
    <r>
      <t xml:space="preserve">Кабельные линии напряжением до 35 кВ. Интервалы протяженности свыше 100 до 500 м. </t>
    </r>
    <r>
      <rPr>
        <b/>
        <sz val="8"/>
        <rFont val="Arial"/>
        <family val="2"/>
        <charset val="204"/>
      </rPr>
      <t>КЛ-10кВ в направлении новая КТП – до места соединения с направлением к ТП-1797</t>
    </r>
  </si>
  <si>
    <t>Коммунальные инженерные сети и сооружения, 2012 г. Раздел 3. Таблица 17. Квартальные, межквартальные, уличные кабельные электросети, п.4
A=7,763 тыс.руб; B=0.042тыс.руб;
Осн. показ. Х=160 (м) 
Количество = 1</t>
  </si>
  <si>
    <t>(A + B * Xзад) * Количество * Кст * Ктек * K1 * K2
(7763 руб + 42 руб * 160) * 1 * 0.6 * 4.37 * 1.1 * 1.4 * 0.825</t>
  </si>
  <si>
    <t>Стадия: Рабочая документация</t>
  </si>
  <si>
    <t>Кст = 0.6</t>
  </si>
  <si>
    <t>K1 = 1.1
Глава 2.8, п.2.8.1.1</t>
  </si>
  <si>
    <t>K2 = 1.4
Глава 2.8, п.2.8.1.1</t>
  </si>
  <si>
    <t>(24.5% + 23.5% + 2.5% + 17.0% + 5.0% + 10.0%) = 82.5%</t>
  </si>
  <si>
    <t>3</t>
  </si>
  <si>
    <r>
      <t xml:space="preserve">Кабельные линии напряжением до 35 кВ. Интервалы протяженности свыше 100 до 500 м. </t>
    </r>
    <r>
      <rPr>
        <b/>
        <sz val="8"/>
        <rFont val="Arial"/>
        <family val="2"/>
        <charset val="204"/>
      </rPr>
      <t>КЛ-10кВ в направлении новая КТП – ТП-1526</t>
    </r>
  </si>
  <si>
    <t>4</t>
  </si>
  <si>
    <t>Итого по смете:</t>
  </si>
  <si>
    <t>5</t>
  </si>
  <si>
    <t>Сбор исходных данных</t>
  </si>
  <si>
    <t>10% от п.4</t>
  </si>
  <si>
    <t>6</t>
  </si>
  <si>
    <t xml:space="preserve">Согласование с организациями города
</t>
  </si>
  <si>
    <t>7</t>
  </si>
  <si>
    <t>Инженерно-геодезические изыскания</t>
  </si>
  <si>
    <t>8</t>
  </si>
  <si>
    <t>Итого без НДС</t>
  </si>
  <si>
    <t>Сумма от п.4-7</t>
  </si>
  <si>
    <t>9</t>
  </si>
  <si>
    <t>НДС</t>
  </si>
  <si>
    <t>20% от п.8</t>
  </si>
  <si>
    <t>10</t>
  </si>
  <si>
    <t>Всего по смете:</t>
  </si>
  <si>
    <t>Сумма от п.8-9</t>
  </si>
  <si>
    <t>Составил:</t>
  </si>
  <si>
    <t>Проверил:</t>
  </si>
  <si>
    <t xml:space="preserve">Смета № </t>
  </si>
  <si>
    <t>Ведущий инженер-сметчик ООО "ГЭС"</t>
  </si>
  <si>
    <t xml:space="preserve">_____________________ГолахО.И. </t>
  </si>
  <si>
    <t>_____________________Шокурова Ю.Н.</t>
  </si>
  <si>
    <t>"СОГЛАСОВАНО"</t>
  </si>
  <si>
    <t>"УТВЕРЖДАЮ"</t>
  </si>
  <si>
    <t>ПОДРЯДЧИК</t>
  </si>
  <si>
    <t xml:space="preserve">ЗАКАЗЧИК   </t>
  </si>
  <si>
    <t xml:space="preserve">Первый заместитель </t>
  </si>
  <si>
    <t>генерального директора ЗАО "СПГЭС"</t>
  </si>
  <si>
    <t>_____________Е.Н.Стрелин</t>
  </si>
  <si>
    <t>"______"  ________________  2020г.</t>
  </si>
  <si>
    <t>на рабочую документацию</t>
  </si>
  <si>
    <t>_____________А.Н.Куликов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</si>
</sst>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0"/>
    <xf numFmtId="0" fontId="3" fillId="0" borderId="0"/>
    <xf numFmtId="0" fontId="15" fillId="0" borderId="27">
      <alignment horizontal="center"/>
    </xf>
    <xf numFmtId="0" fontId="3" fillId="0" borderId="0">
      <alignment vertical="top"/>
    </xf>
    <xf numFmtId="0" fontId="16" fillId="0" borderId="27">
      <alignment horizontal="center"/>
    </xf>
    <xf numFmtId="0" fontId="16" fillId="0" borderId="0">
      <alignment vertical="top"/>
    </xf>
    <xf numFmtId="0" fontId="16" fillId="0" borderId="0">
      <alignment horizontal="right" vertical="top" wrapText="1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27">
      <alignment horizontal="center" wrapText="1"/>
    </xf>
    <xf numFmtId="0" fontId="3" fillId="0" borderId="0">
      <alignment vertical="top"/>
    </xf>
    <xf numFmtId="0" fontId="16" fillId="0" borderId="27">
      <alignment horizontal="center"/>
    </xf>
    <xf numFmtId="0" fontId="2" fillId="0" borderId="0"/>
    <xf numFmtId="0" fontId="16" fillId="0" borderId="0"/>
    <xf numFmtId="0" fontId="16" fillId="0" borderId="27">
      <alignment horizontal="center" wrapText="1"/>
    </xf>
    <xf numFmtId="0" fontId="16" fillId="0" borderId="27">
      <alignment horizontal="center"/>
    </xf>
    <xf numFmtId="0" fontId="16" fillId="0" borderId="27">
      <alignment horizontal="center" wrapText="1"/>
    </xf>
    <xf numFmtId="0" fontId="16" fillId="0" borderId="27">
      <alignment horizontal="center"/>
    </xf>
    <xf numFmtId="0" fontId="16" fillId="0" borderId="0">
      <alignment horizontal="center" vertical="top" wrapText="1"/>
    </xf>
    <xf numFmtId="0" fontId="16" fillId="0" borderId="0">
      <alignment horizontal="center"/>
    </xf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6" fillId="0" borderId="0">
      <alignment horizontal="left" vertical="top"/>
    </xf>
    <xf numFmtId="0" fontId="16" fillId="0" borderId="0"/>
  </cellStyleXfs>
  <cellXfs count="101">
    <xf numFmtId="0" fontId="0" fillId="0" borderId="0" xfId="0"/>
    <xf numFmtId="0" fontId="6" fillId="0" borderId="0" xfId="0" applyFont="1" applyAlignment="1"/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9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 wrapText="1"/>
    </xf>
    <xf numFmtId="2" fontId="4" fillId="0" borderId="0" xfId="0" applyNumberFormat="1" applyFont="1" applyAlignment="1">
      <alignment vertical="top"/>
    </xf>
    <xf numFmtId="49" fontId="11" fillId="0" borderId="16" xfId="0" applyNumberFormat="1" applyFont="1" applyBorder="1" applyAlignment="1">
      <alignment horizontal="right" vertical="top" wrapText="1"/>
    </xf>
    <xf numFmtId="0" fontId="11" fillId="0" borderId="16" xfId="0" applyNumberFormat="1" applyFont="1" applyBorder="1" applyAlignment="1">
      <alignment horizontal="left" vertical="top" wrapText="1"/>
    </xf>
    <xf numFmtId="0" fontId="11" fillId="0" borderId="16" xfId="0" applyNumberFormat="1" applyFont="1" applyBorder="1" applyAlignment="1">
      <alignment horizontal="right" vertical="top" wrapText="1"/>
    </xf>
    <xf numFmtId="49" fontId="11" fillId="0" borderId="12" xfId="0" applyNumberFormat="1" applyFont="1" applyBorder="1" applyAlignment="1">
      <alignment horizontal="right" vertical="top" wrapText="1"/>
    </xf>
    <xf numFmtId="0" fontId="5" fillId="0" borderId="12" xfId="0" applyNumberFormat="1" applyFont="1" applyBorder="1" applyAlignment="1">
      <alignment horizontal="left" vertical="top" wrapText="1"/>
    </xf>
    <xf numFmtId="0" fontId="5" fillId="0" borderId="12" xfId="0" applyNumberFormat="1" applyFont="1" applyBorder="1" applyAlignment="1">
      <alignment horizontal="right" vertical="top" wrapText="1"/>
    </xf>
    <xf numFmtId="49" fontId="11" fillId="0" borderId="23" xfId="0" applyNumberFormat="1" applyFont="1" applyBorder="1" applyAlignment="1">
      <alignment horizontal="righ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5" fillId="0" borderId="23" xfId="0" applyNumberFormat="1" applyFont="1" applyBorder="1" applyAlignment="1">
      <alignment horizontal="right" vertical="top" wrapText="1"/>
    </xf>
    <xf numFmtId="49" fontId="11" fillId="0" borderId="8" xfId="0" applyNumberFormat="1" applyFont="1" applyBorder="1" applyAlignment="1">
      <alignment horizontal="center" vertical="top" wrapText="1"/>
    </xf>
    <xf numFmtId="0" fontId="12" fillId="0" borderId="8" xfId="0" applyNumberFormat="1" applyFont="1" applyBorder="1" applyAlignment="1">
      <alignment horizontal="left" vertical="top" wrapText="1"/>
    </xf>
    <xf numFmtId="4" fontId="5" fillId="0" borderId="8" xfId="0" applyNumberFormat="1" applyFont="1" applyBorder="1" applyAlignment="1">
      <alignment horizontal="right" vertical="top" wrapText="1"/>
    </xf>
    <xf numFmtId="2" fontId="4" fillId="0" borderId="0" xfId="0" applyNumberFormat="1" applyFont="1"/>
    <xf numFmtId="0" fontId="14" fillId="0" borderId="23" xfId="0" applyNumberFormat="1" applyFont="1" applyBorder="1" applyAlignment="1">
      <alignment horizontal="left" vertical="top" wrapText="1"/>
    </xf>
    <xf numFmtId="49" fontId="11" fillId="0" borderId="23" xfId="0" applyNumberFormat="1" applyFont="1" applyBorder="1" applyAlignment="1">
      <alignment horizontal="center" vertical="top" wrapText="1"/>
    </xf>
    <xf numFmtId="0" fontId="11" fillId="0" borderId="23" xfId="0" applyNumberFormat="1" applyFont="1" applyBorder="1" applyAlignment="1">
      <alignment horizontal="left" vertical="top" wrapText="1"/>
    </xf>
    <xf numFmtId="4" fontId="11" fillId="0" borderId="23" xfId="0" applyNumberFormat="1" applyFont="1" applyBorder="1" applyAlignment="1">
      <alignment horizontal="right" vertical="top" wrapText="1"/>
    </xf>
    <xf numFmtId="4" fontId="4" fillId="0" borderId="0" xfId="0" applyNumberFormat="1" applyFont="1"/>
    <xf numFmtId="49" fontId="11" fillId="0" borderId="27" xfId="0" applyNumberFormat="1" applyFont="1" applyBorder="1" applyAlignment="1">
      <alignment horizontal="center" vertical="top" wrapText="1"/>
    </xf>
    <xf numFmtId="0" fontId="5" fillId="0" borderId="27" xfId="0" applyNumberFormat="1" applyFont="1" applyBorder="1" applyAlignment="1">
      <alignment horizontal="left" vertical="top" wrapText="1"/>
    </xf>
    <xf numFmtId="4" fontId="5" fillId="0" borderId="27" xfId="0" applyNumberFormat="1" applyFont="1" applyBorder="1" applyAlignment="1">
      <alignment horizontal="right" vertical="top" wrapText="1"/>
    </xf>
    <xf numFmtId="0" fontId="14" fillId="0" borderId="27" xfId="0" applyNumberFormat="1" applyFont="1" applyBorder="1" applyAlignment="1">
      <alignment horizontal="left" vertical="top" wrapText="1"/>
    </xf>
    <xf numFmtId="0" fontId="13" fillId="0" borderId="27" xfId="0" applyNumberFormat="1" applyFont="1" applyBorder="1" applyAlignment="1">
      <alignment horizontal="left" vertical="top" wrapText="1"/>
    </xf>
    <xf numFmtId="4" fontId="11" fillId="0" borderId="27" xfId="0" applyNumberFormat="1" applyFont="1" applyBorder="1" applyAlignment="1">
      <alignment horizontal="right" vertical="top" wrapText="1"/>
    </xf>
    <xf numFmtId="0" fontId="5" fillId="0" borderId="0" xfId="0" applyNumberFormat="1" applyFont="1" applyAlignment="1">
      <alignment wrapText="1"/>
    </xf>
    <xf numFmtId="0" fontId="17" fillId="0" borderId="0" xfId="0" applyFont="1"/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/>
    <xf numFmtId="0" fontId="0" fillId="0" borderId="0" xfId="0" applyNumberFormat="1" applyFont="1" applyAlignment="1">
      <alignment wrapText="1"/>
    </xf>
    <xf numFmtId="0" fontId="18" fillId="0" borderId="0" xfId="0" applyFont="1"/>
    <xf numFmtId="0" fontId="10" fillId="0" borderId="0" xfId="0" applyNumberFormat="1" applyFont="1" applyAlignment="1">
      <alignment wrapText="1"/>
    </xf>
    <xf numFmtId="0" fontId="0" fillId="0" borderId="0" xfId="0" applyNumberFormat="1" applyFont="1" applyAlignment="1"/>
    <xf numFmtId="0" fontId="0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NumberFormat="1" applyFont="1" applyAlignment="1">
      <alignment horizontal="left" vertical="top" wrapText="1"/>
    </xf>
    <xf numFmtId="0" fontId="5" fillId="0" borderId="28" xfId="0" applyNumberFormat="1" applyFont="1" applyBorder="1" applyAlignment="1">
      <alignment horizontal="left" vertical="top" wrapText="1"/>
    </xf>
    <xf numFmtId="0" fontId="5" fillId="0" borderId="29" xfId="0" applyNumberFormat="1" applyFont="1" applyBorder="1" applyAlignment="1">
      <alignment horizontal="left" vertical="top" wrapText="1"/>
    </xf>
    <xf numFmtId="0" fontId="5" fillId="0" borderId="30" xfId="0" applyNumberFormat="1" applyFont="1" applyBorder="1" applyAlignment="1">
      <alignment horizontal="left" vertical="top" wrapText="1"/>
    </xf>
    <xf numFmtId="0" fontId="11" fillId="0" borderId="28" xfId="0" applyNumberFormat="1" applyFont="1" applyBorder="1" applyAlignment="1">
      <alignment horizontal="left" vertical="top" wrapText="1"/>
    </xf>
    <xf numFmtId="0" fontId="11" fillId="0" borderId="29" xfId="0" applyNumberFormat="1" applyFont="1" applyBorder="1" applyAlignment="1">
      <alignment horizontal="left" vertical="top" wrapText="1"/>
    </xf>
    <xf numFmtId="0" fontId="11" fillId="0" borderId="30" xfId="0" applyNumberFormat="1" applyFont="1" applyBorder="1" applyAlignment="1">
      <alignment horizontal="left" vertical="top" wrapText="1"/>
    </xf>
    <xf numFmtId="0" fontId="5" fillId="0" borderId="28" xfId="0" applyNumberFormat="1" applyFont="1" applyBorder="1" applyAlignment="1">
      <alignment horizontal="left" vertical="center" wrapText="1"/>
    </xf>
    <xf numFmtId="0" fontId="5" fillId="0" borderId="29" xfId="0" applyNumberFormat="1" applyFont="1" applyBorder="1" applyAlignment="1">
      <alignment horizontal="left" vertical="center" wrapText="1"/>
    </xf>
    <xf numFmtId="0" fontId="5" fillId="0" borderId="28" xfId="0" applyNumberFormat="1" applyFont="1" applyBorder="1" applyAlignment="1">
      <alignment horizontal="center" vertical="top" wrapText="1"/>
    </xf>
    <xf numFmtId="0" fontId="5" fillId="0" borderId="30" xfId="0" applyNumberFormat="1" applyFont="1" applyBorder="1" applyAlignment="1">
      <alignment horizontal="center" vertical="top" wrapText="1"/>
    </xf>
    <xf numFmtId="0" fontId="5" fillId="0" borderId="29" xfId="0" applyNumberFormat="1" applyFont="1" applyBorder="1" applyAlignment="1">
      <alignment horizontal="center" vertical="top" wrapText="1"/>
    </xf>
    <xf numFmtId="0" fontId="5" fillId="0" borderId="24" xfId="0" applyNumberFormat="1" applyFont="1" applyBorder="1" applyAlignment="1">
      <alignment horizontal="left" vertical="top" wrapText="1"/>
    </xf>
    <xf numFmtId="0" fontId="5" fillId="0" borderId="25" xfId="0" applyNumberFormat="1" applyFont="1" applyBorder="1" applyAlignment="1">
      <alignment horizontal="left" vertical="top" wrapText="1"/>
    </xf>
    <xf numFmtId="0" fontId="5" fillId="0" borderId="26" xfId="0" applyNumberFormat="1" applyFont="1" applyBorder="1" applyAlignment="1">
      <alignment horizontal="left" vertical="top" wrapText="1"/>
    </xf>
    <xf numFmtId="0" fontId="11" fillId="0" borderId="24" xfId="0" applyNumberFormat="1" applyFont="1" applyBorder="1" applyAlignment="1">
      <alignment horizontal="left" vertical="top" wrapText="1"/>
    </xf>
    <xf numFmtId="0" fontId="11" fillId="0" borderId="25" xfId="0" applyNumberFormat="1" applyFont="1" applyBorder="1" applyAlignment="1">
      <alignment horizontal="left" vertical="top" wrapText="1"/>
    </xf>
    <xf numFmtId="0" fontId="11" fillId="0" borderId="26" xfId="0" applyNumberFormat="1" applyFont="1" applyBorder="1" applyAlignment="1">
      <alignment horizontal="left" vertical="top" wrapText="1"/>
    </xf>
    <xf numFmtId="0" fontId="5" fillId="0" borderId="20" xfId="0" applyNumberFormat="1" applyFont="1" applyBorder="1" applyAlignment="1">
      <alignment horizontal="left" vertical="top" wrapText="1"/>
    </xf>
    <xf numFmtId="0" fontId="5" fillId="0" borderId="21" xfId="0" applyNumberFormat="1" applyFont="1" applyBorder="1" applyAlignment="1">
      <alignment horizontal="left" vertical="top" wrapText="1"/>
    </xf>
    <xf numFmtId="0" fontId="5" fillId="0" borderId="22" xfId="0" applyNumberFormat="1" applyFont="1" applyBorder="1" applyAlignment="1">
      <alignment horizontal="left" vertical="top" wrapText="1"/>
    </xf>
    <xf numFmtId="0" fontId="11" fillId="0" borderId="9" xfId="0" applyNumberFormat="1" applyFont="1" applyBorder="1" applyAlignment="1">
      <alignment horizontal="left" vertical="top" wrapText="1"/>
    </xf>
    <xf numFmtId="0" fontId="11" fillId="0" borderId="10" xfId="0" applyNumberFormat="1" applyFont="1" applyBorder="1" applyAlignment="1">
      <alignment horizontal="left" vertical="top" wrapText="1"/>
    </xf>
    <xf numFmtId="0" fontId="5" fillId="0" borderId="9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0" fontId="5" fillId="0" borderId="10" xfId="0" applyNumberFormat="1" applyFont="1" applyBorder="1" applyAlignment="1">
      <alignment horizontal="left" vertical="top" wrapText="1"/>
    </xf>
    <xf numFmtId="0" fontId="11" fillId="0" borderId="17" xfId="0" applyNumberFormat="1" applyFont="1" applyBorder="1" applyAlignment="1">
      <alignment horizontal="left" vertical="top" wrapText="1"/>
    </xf>
    <xf numFmtId="0" fontId="11" fillId="0" borderId="18" xfId="0" applyNumberFormat="1" applyFont="1" applyBorder="1" applyAlignment="1">
      <alignment horizontal="left" vertical="top" wrapText="1"/>
    </xf>
    <xf numFmtId="0" fontId="11" fillId="0" borderId="19" xfId="0" applyNumberFormat="1" applyFont="1" applyBorder="1" applyAlignment="1">
      <alignment horizontal="left" vertical="top" wrapText="1"/>
    </xf>
    <xf numFmtId="4" fontId="12" fillId="0" borderId="8" xfId="0" applyNumberFormat="1" applyFont="1" applyBorder="1" applyAlignment="1">
      <alignment horizontal="right" vertical="top" wrapText="1"/>
    </xf>
    <xf numFmtId="4" fontId="12" fillId="0" borderId="15" xfId="0" applyNumberFormat="1" applyFont="1" applyBorder="1" applyAlignment="1">
      <alignment horizontal="right" vertical="top" wrapText="1"/>
    </xf>
    <xf numFmtId="0" fontId="12" fillId="0" borderId="8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5" fillId="0" borderId="5" xfId="0" applyNumberFormat="1" applyFont="1" applyBorder="1" applyAlignment="1">
      <alignment horizontal="center"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2" xfId="0" applyNumberFormat="1" applyFont="1" applyBorder="1" applyAlignment="1">
      <alignment horizontal="center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11" fillId="0" borderId="14" xfId="0" applyNumberFormat="1" applyFont="1" applyBorder="1" applyAlignment="1">
      <alignment horizontal="left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1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0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0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top" wrapText="1"/>
    </xf>
    <xf numFmtId="0" fontId="9" fillId="0" borderId="3" xfId="0" applyNumberFormat="1" applyFont="1" applyBorder="1" applyAlignment="1">
      <alignment horizontal="center" vertical="top" wrapText="1"/>
    </xf>
    <xf numFmtId="0" fontId="9" fillId="0" borderId="4" xfId="0" applyNumberFormat="1" applyFont="1" applyBorder="1" applyAlignment="1">
      <alignment horizontal="center" vertical="top" wrapText="1"/>
    </xf>
    <xf numFmtId="0" fontId="0" fillId="0" borderId="0" xfId="0" applyNumberFormat="1" applyFont="1" applyAlignment="1">
      <alignment horizontal="left" vertical="top" wrapText="1"/>
    </xf>
  </cellXfs>
  <cellStyles count="29">
    <cellStyle name="Акт" xfId="3"/>
    <cellStyle name="АктМТСН" xfId="4"/>
    <cellStyle name="ВедРесурсов" xfId="5"/>
    <cellStyle name="ВедРесурсовАкт" xfId="6"/>
    <cellStyle name="Итоги" xfId="7"/>
    <cellStyle name="ИтогоАктБазЦ" xfId="8"/>
    <cellStyle name="ИтогоАктТекЦ" xfId="9"/>
    <cellStyle name="ИтогоБазЦ" xfId="10"/>
    <cellStyle name="ИтогоТекЦ" xfId="11"/>
    <cellStyle name="ЛокСмета" xfId="12"/>
    <cellStyle name="ЛокСмМТСН" xfId="13"/>
    <cellStyle name="ОбСмета" xfId="14"/>
    <cellStyle name="Обычный" xfId="0" builtinId="0"/>
    <cellStyle name="Обычный 2" xfId="2"/>
    <cellStyle name="Обычный 3" xfId="1"/>
    <cellStyle name="Обычный 4" xfId="1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Список ресурсов" xfId="21"/>
    <cellStyle name="Титул" xfId="22"/>
    <cellStyle name="Финансовый 2" xfId="23"/>
    <cellStyle name="Финансовый 2 2" xfId="24"/>
    <cellStyle name="Финансовый 3" xfId="25"/>
    <cellStyle name="Финансовый 4" xfId="26"/>
    <cellStyle name="Хвост" xfId="27"/>
    <cellStyle name="Экспертиза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12</xdr:row>
      <xdr:rowOff>1165860</xdr:rowOff>
    </xdr:from>
    <xdr:to>
      <xdr:col>8</xdr:col>
      <xdr:colOff>800100</xdr:colOff>
      <xdr:row>13</xdr:row>
      <xdr:rowOff>25400</xdr:rowOff>
    </xdr:to>
    <xdr:cxnSp macro="">
      <xdr:nvCxnSpPr>
        <xdr:cNvPr id="2" name="Прямая соединительная линия 1"/>
        <xdr:cNvCxnSpPr/>
      </xdr:nvCxnSpPr>
      <xdr:spPr>
        <a:xfrm flipV="1">
          <a:off x="152400" y="3032760"/>
          <a:ext cx="5905500" cy="25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IV51"/>
  <sheetViews>
    <sheetView tabSelected="1" topLeftCell="A34" zoomScaleNormal="100" workbookViewId="0">
      <selection activeCell="K40" sqref="K40"/>
    </sheetView>
  </sheetViews>
  <sheetFormatPr defaultColWidth="9.140625" defaultRowHeight="14.25" x14ac:dyDescent="0.2"/>
  <cols>
    <col min="1" max="1" width="5.7109375" style="2" customWidth="1"/>
    <col min="2" max="3" width="8.28515625" style="2" customWidth="1"/>
    <col min="4" max="7" width="10.28515625" style="2" customWidth="1"/>
    <col min="8" max="8" width="13" style="2" customWidth="1"/>
    <col min="9" max="9" width="14.7109375" style="2" customWidth="1"/>
    <col min="10" max="10" width="12.7109375" style="2" customWidth="1"/>
    <col min="11" max="11" width="10.28515625" style="2" bestFit="1" customWidth="1"/>
    <col min="12" max="16384" width="9.140625" style="2"/>
  </cols>
  <sheetData>
    <row r="1" spans="1:256" s="39" customFormat="1" ht="25.5" customHeight="1" x14ac:dyDescent="0.25">
      <c r="A1"/>
      <c r="B1"/>
      <c r="C1" s="93" t="s">
        <v>0</v>
      </c>
      <c r="D1" s="93"/>
      <c r="E1" s="93"/>
      <c r="F1" s="93"/>
      <c r="G1" s="93"/>
      <c r="H1" s="93"/>
      <c r="I1" s="93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s="43" customFormat="1" ht="15" x14ac:dyDescent="0.25">
      <c r="A2"/>
      <c r="B2"/>
      <c r="C2"/>
      <c r="D2"/>
      <c r="E2"/>
      <c r="F2" s="39"/>
      <c r="G2" s="39"/>
      <c r="H2" s="39"/>
      <c r="I2" s="39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s="43" customFormat="1" ht="12.75" customHeight="1" x14ac:dyDescent="0.25">
      <c r="A3" s="100" t="s">
        <v>57</v>
      </c>
      <c r="B3" s="100"/>
      <c r="C3" s="100"/>
      <c r="D3" s="100"/>
      <c r="E3"/>
      <c r="F3" s="39"/>
      <c r="G3" s="39" t="s">
        <v>58</v>
      </c>
      <c r="H3" s="39"/>
      <c r="I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s="43" customFormat="1" ht="13.5" customHeight="1" x14ac:dyDescent="0.25">
      <c r="A4" s="100" t="s">
        <v>59</v>
      </c>
      <c r="B4" s="100"/>
      <c r="C4" s="100"/>
      <c r="D4" s="44"/>
      <c r="E4"/>
      <c r="F4" s="39"/>
      <c r="G4" s="39" t="s">
        <v>60</v>
      </c>
      <c r="H4" s="39"/>
      <c r="I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43" customFormat="1" ht="12.75" customHeight="1" x14ac:dyDescent="0.25">
      <c r="A5" s="37" t="s">
        <v>1</v>
      </c>
      <c r="B5" s="37"/>
      <c r="C5" s="47"/>
      <c r="D5" s="44"/>
      <c r="E5"/>
      <c r="F5" s="39"/>
      <c r="G5" s="37" t="s">
        <v>61</v>
      </c>
      <c r="H5" s="37"/>
      <c r="I5" s="37"/>
      <c r="K5" s="37"/>
      <c r="L5" s="3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43" customFormat="1" ht="12.75" customHeight="1" x14ac:dyDescent="0.25">
      <c r="A6" s="37" t="s">
        <v>2</v>
      </c>
      <c r="B6" s="37"/>
      <c r="C6" s="47"/>
      <c r="D6" s="44"/>
      <c r="E6"/>
      <c r="F6" s="39"/>
      <c r="G6" s="37" t="s">
        <v>62</v>
      </c>
      <c r="H6" s="37"/>
      <c r="I6" s="37"/>
      <c r="K6" s="37"/>
      <c r="L6" s="3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s="43" customFormat="1" ht="12.75" customHeight="1" x14ac:dyDescent="0.25">
      <c r="A7"/>
      <c r="B7"/>
      <c r="C7"/>
      <c r="D7"/>
      <c r="E7"/>
      <c r="F7" s="39"/>
      <c r="G7" s="37"/>
      <c r="H7" s="37"/>
      <c r="I7" s="37"/>
      <c r="K7" s="37"/>
      <c r="L7" s="3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s="43" customFormat="1" ht="38.25" customHeight="1" x14ac:dyDescent="0.25">
      <c r="A8" s="41" t="s">
        <v>66</v>
      </c>
      <c r="B8" s="37"/>
      <c r="C8" s="47"/>
      <c r="D8" s="44"/>
      <c r="E8"/>
      <c r="F8" s="39"/>
      <c r="G8" s="41" t="s">
        <v>63</v>
      </c>
      <c r="H8" s="37"/>
      <c r="I8" s="37"/>
      <c r="K8" s="37"/>
      <c r="L8" s="37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s="43" customFormat="1" ht="22.5" customHeight="1" x14ac:dyDescent="0.25">
      <c r="A9" s="45" t="s">
        <v>64</v>
      </c>
      <c r="B9" s="46"/>
      <c r="C9" s="44"/>
      <c r="D9" s="44"/>
      <c r="E9"/>
      <c r="F9" s="39"/>
      <c r="G9" s="41" t="s">
        <v>64</v>
      </c>
      <c r="H9" s="37"/>
      <c r="I9" s="37"/>
      <c r="K9" s="37"/>
      <c r="L9" s="37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15" x14ac:dyDescent="0.25">
      <c r="A10" s="94" t="s">
        <v>53</v>
      </c>
      <c r="B10" s="94"/>
      <c r="C10" s="94"/>
      <c r="D10" s="94"/>
      <c r="E10" s="94"/>
      <c r="F10" s="94"/>
      <c r="G10" s="94"/>
      <c r="H10" s="94"/>
      <c r="I10" s="1"/>
    </row>
    <row r="11" spans="1:256" ht="15" x14ac:dyDescent="0.25">
      <c r="A11" s="95" t="s">
        <v>65</v>
      </c>
      <c r="B11" s="95"/>
      <c r="C11" s="95"/>
      <c r="D11" s="95"/>
      <c r="E11" s="95"/>
      <c r="F11" s="95"/>
      <c r="G11" s="95"/>
      <c r="H11" s="95"/>
      <c r="I11" s="1"/>
    </row>
    <row r="12" spans="1:256" ht="5.25" customHeight="1" x14ac:dyDescent="0.25">
      <c r="E12" s="3"/>
    </row>
    <row r="13" spans="1:256" ht="83.45" customHeight="1" x14ac:dyDescent="0.2">
      <c r="A13" s="96" t="s">
        <v>3</v>
      </c>
      <c r="B13" s="96"/>
      <c r="C13" s="96"/>
      <c r="D13" s="96"/>
      <c r="E13" s="96"/>
      <c r="F13" s="96"/>
      <c r="G13" s="96"/>
      <c r="H13" s="96"/>
      <c r="I13" s="96"/>
    </row>
    <row r="14" spans="1:256" ht="14.25" customHeight="1" x14ac:dyDescent="0.2">
      <c r="A14" s="4"/>
      <c r="D14" s="5"/>
      <c r="E14" s="6" t="s">
        <v>4</v>
      </c>
    </row>
    <row r="15" spans="1:256" ht="105" customHeight="1" x14ac:dyDescent="0.2">
      <c r="A15" s="7" t="s">
        <v>5</v>
      </c>
      <c r="B15" s="97" t="s">
        <v>6</v>
      </c>
      <c r="C15" s="98"/>
      <c r="D15" s="97" t="s">
        <v>7</v>
      </c>
      <c r="E15" s="99"/>
      <c r="F15" s="99"/>
      <c r="G15" s="98"/>
      <c r="H15" s="8" t="s">
        <v>8</v>
      </c>
      <c r="I15" s="7" t="s">
        <v>9</v>
      </c>
    </row>
    <row r="16" spans="1:256" x14ac:dyDescent="0.2">
      <c r="A16" s="9" t="s">
        <v>10</v>
      </c>
      <c r="B16" s="80">
        <v>2</v>
      </c>
      <c r="C16" s="81"/>
      <c r="D16" s="80">
        <v>3</v>
      </c>
      <c r="E16" s="82"/>
      <c r="F16" s="82"/>
      <c r="G16" s="81"/>
      <c r="H16" s="10">
        <v>4</v>
      </c>
      <c r="I16" s="10">
        <v>5</v>
      </c>
    </row>
    <row r="17" spans="1:10" ht="180" customHeight="1" x14ac:dyDescent="0.2">
      <c r="A17" s="83" t="s">
        <v>10</v>
      </c>
      <c r="B17" s="68" t="s">
        <v>11</v>
      </c>
      <c r="C17" s="69"/>
      <c r="D17" s="87" t="s">
        <v>12</v>
      </c>
      <c r="E17" s="88"/>
      <c r="F17" s="88"/>
      <c r="G17" s="89"/>
      <c r="H17" s="78" t="s">
        <v>13</v>
      </c>
      <c r="I17" s="76">
        <f>(0.1124183 *(0.018/0.2))  * 1 * 4.37 * 0.7 * 0.85*1000000</f>
        <v>26307.399847049994</v>
      </c>
      <c r="J17" s="11"/>
    </row>
    <row r="18" spans="1:10" ht="40.15" customHeight="1" x14ac:dyDescent="0.2">
      <c r="A18" s="84"/>
      <c r="B18" s="85"/>
      <c r="C18" s="86"/>
      <c r="D18" s="90"/>
      <c r="E18" s="91"/>
      <c r="F18" s="91"/>
      <c r="G18" s="92"/>
      <c r="H18" s="79"/>
      <c r="I18" s="77"/>
    </row>
    <row r="19" spans="1:10" ht="14.45" customHeight="1" x14ac:dyDescent="0.2">
      <c r="A19" s="12" t="s">
        <v>14</v>
      </c>
      <c r="B19" s="73" t="s">
        <v>15</v>
      </c>
      <c r="C19" s="74"/>
      <c r="D19" s="73"/>
      <c r="E19" s="75"/>
      <c r="F19" s="75"/>
      <c r="G19" s="74"/>
      <c r="H19" s="13"/>
      <c r="I19" s="14"/>
    </row>
    <row r="20" spans="1:10" ht="35.450000000000003" customHeight="1" x14ac:dyDescent="0.2">
      <c r="A20" s="15" t="s">
        <v>14</v>
      </c>
      <c r="B20" s="65" t="s">
        <v>16</v>
      </c>
      <c r="C20" s="66"/>
      <c r="D20" s="65" t="s">
        <v>17</v>
      </c>
      <c r="E20" s="67"/>
      <c r="F20" s="67"/>
      <c r="G20" s="66"/>
      <c r="H20" s="16"/>
      <c r="I20" s="17"/>
    </row>
    <row r="21" spans="1:10" ht="47.45" customHeight="1" x14ac:dyDescent="0.2">
      <c r="A21" s="15" t="s">
        <v>14</v>
      </c>
      <c r="B21" s="65"/>
      <c r="C21" s="66"/>
      <c r="D21" s="65" t="s">
        <v>18</v>
      </c>
      <c r="E21" s="67"/>
      <c r="F21" s="67"/>
      <c r="G21" s="66"/>
      <c r="H21" s="16"/>
      <c r="I21" s="17"/>
    </row>
    <row r="22" spans="1:10" ht="39" customHeight="1" x14ac:dyDescent="0.2">
      <c r="A22" s="15" t="s">
        <v>14</v>
      </c>
      <c r="B22" s="65"/>
      <c r="C22" s="66"/>
      <c r="D22" s="65" t="s">
        <v>19</v>
      </c>
      <c r="E22" s="67"/>
      <c r="F22" s="67"/>
      <c r="G22" s="66"/>
      <c r="H22" s="16"/>
      <c r="I22" s="17"/>
    </row>
    <row r="23" spans="1:10" ht="38.450000000000003" customHeight="1" x14ac:dyDescent="0.2">
      <c r="A23" s="18" t="s">
        <v>14</v>
      </c>
      <c r="B23" s="59" t="s">
        <v>20</v>
      </c>
      <c r="C23" s="60"/>
      <c r="D23" s="59"/>
      <c r="E23" s="61"/>
      <c r="F23" s="61"/>
      <c r="G23" s="60"/>
      <c r="H23" s="19" t="s">
        <v>21</v>
      </c>
      <c r="I23" s="20"/>
    </row>
    <row r="24" spans="1:10" ht="169.9" customHeight="1" x14ac:dyDescent="0.2">
      <c r="A24" s="21" t="s">
        <v>22</v>
      </c>
      <c r="B24" s="68" t="s">
        <v>23</v>
      </c>
      <c r="C24" s="69"/>
      <c r="D24" s="70" t="s">
        <v>24</v>
      </c>
      <c r="E24" s="71"/>
      <c r="F24" s="71"/>
      <c r="G24" s="72"/>
      <c r="H24" s="22" t="s">
        <v>25</v>
      </c>
      <c r="I24" s="23">
        <f>(7763+42*160)*1*0.6*4.37*1.1*1.4*0.825</f>
        <v>48246.508233</v>
      </c>
      <c r="J24" s="24"/>
    </row>
    <row r="25" spans="1:10" x14ac:dyDescent="0.2">
      <c r="A25" s="12" t="s">
        <v>14</v>
      </c>
      <c r="B25" s="73" t="s">
        <v>15</v>
      </c>
      <c r="C25" s="74"/>
      <c r="D25" s="73"/>
      <c r="E25" s="75"/>
      <c r="F25" s="75"/>
      <c r="G25" s="74"/>
      <c r="H25" s="13"/>
      <c r="I25" s="14"/>
    </row>
    <row r="26" spans="1:10" ht="30" customHeight="1" x14ac:dyDescent="0.2">
      <c r="A26" s="15" t="s">
        <v>14</v>
      </c>
      <c r="B26" s="65" t="s">
        <v>26</v>
      </c>
      <c r="C26" s="66"/>
      <c r="D26" s="65" t="s">
        <v>27</v>
      </c>
      <c r="E26" s="67"/>
      <c r="F26" s="67"/>
      <c r="G26" s="66"/>
      <c r="H26" s="16"/>
      <c r="I26" s="17"/>
    </row>
    <row r="27" spans="1:10" ht="52.9" customHeight="1" x14ac:dyDescent="0.2">
      <c r="A27" s="15" t="s">
        <v>14</v>
      </c>
      <c r="B27" s="65"/>
      <c r="C27" s="66"/>
      <c r="D27" s="65" t="s">
        <v>18</v>
      </c>
      <c r="E27" s="67"/>
      <c r="F27" s="67"/>
      <c r="G27" s="66"/>
      <c r="H27" s="16"/>
      <c r="I27" s="17"/>
    </row>
    <row r="28" spans="1:10" ht="33" customHeight="1" x14ac:dyDescent="0.2">
      <c r="A28" s="15" t="s">
        <v>14</v>
      </c>
      <c r="B28" s="65"/>
      <c r="C28" s="66"/>
      <c r="D28" s="65" t="s">
        <v>28</v>
      </c>
      <c r="E28" s="67"/>
      <c r="F28" s="67"/>
      <c r="G28" s="66"/>
      <c r="H28" s="16"/>
      <c r="I28" s="17"/>
    </row>
    <row r="29" spans="1:10" ht="38.450000000000003" customHeight="1" x14ac:dyDescent="0.2">
      <c r="A29" s="15" t="s">
        <v>14</v>
      </c>
      <c r="B29" s="65"/>
      <c r="C29" s="66"/>
      <c r="D29" s="65" t="s">
        <v>29</v>
      </c>
      <c r="E29" s="67"/>
      <c r="F29" s="67"/>
      <c r="G29" s="66"/>
      <c r="H29" s="16"/>
      <c r="I29" s="17"/>
    </row>
    <row r="30" spans="1:10" ht="66" customHeight="1" x14ac:dyDescent="0.2">
      <c r="A30" s="18" t="s">
        <v>14</v>
      </c>
      <c r="B30" s="59" t="s">
        <v>20</v>
      </c>
      <c r="C30" s="60"/>
      <c r="D30" s="59"/>
      <c r="E30" s="61"/>
      <c r="F30" s="61"/>
      <c r="G30" s="60"/>
      <c r="H30" s="25" t="s">
        <v>30</v>
      </c>
      <c r="I30" s="20"/>
    </row>
    <row r="31" spans="1:10" ht="148.15" customHeight="1" x14ac:dyDescent="0.2">
      <c r="A31" s="21" t="s">
        <v>31</v>
      </c>
      <c r="B31" s="68" t="s">
        <v>32</v>
      </c>
      <c r="C31" s="69"/>
      <c r="D31" s="70" t="s">
        <v>24</v>
      </c>
      <c r="E31" s="71"/>
      <c r="F31" s="71"/>
      <c r="G31" s="72"/>
      <c r="H31" s="22" t="s">
        <v>25</v>
      </c>
      <c r="I31" s="23">
        <f>(7763+42*160)*1*0.6*4.37*1.1*1.4*0.825</f>
        <v>48246.508233</v>
      </c>
      <c r="J31" s="24"/>
    </row>
    <row r="32" spans="1:10" x14ac:dyDescent="0.2">
      <c r="A32" s="12" t="s">
        <v>14</v>
      </c>
      <c r="B32" s="73" t="s">
        <v>15</v>
      </c>
      <c r="C32" s="74"/>
      <c r="D32" s="73"/>
      <c r="E32" s="75"/>
      <c r="F32" s="75"/>
      <c r="G32" s="74"/>
      <c r="H32" s="13"/>
      <c r="I32" s="14"/>
    </row>
    <row r="33" spans="1:256" ht="30" customHeight="1" x14ac:dyDescent="0.2">
      <c r="A33" s="15" t="s">
        <v>14</v>
      </c>
      <c r="B33" s="65" t="s">
        <v>26</v>
      </c>
      <c r="C33" s="66"/>
      <c r="D33" s="65" t="s">
        <v>27</v>
      </c>
      <c r="E33" s="67"/>
      <c r="F33" s="67"/>
      <c r="G33" s="66"/>
      <c r="H33" s="16"/>
      <c r="I33" s="17"/>
    </row>
    <row r="34" spans="1:256" ht="52.9" customHeight="1" x14ac:dyDescent="0.2">
      <c r="A34" s="15" t="s">
        <v>14</v>
      </c>
      <c r="B34" s="65"/>
      <c r="C34" s="66"/>
      <c r="D34" s="65" t="s">
        <v>18</v>
      </c>
      <c r="E34" s="67"/>
      <c r="F34" s="67"/>
      <c r="G34" s="66"/>
      <c r="H34" s="16"/>
      <c r="I34" s="17"/>
    </row>
    <row r="35" spans="1:256" ht="33" customHeight="1" x14ac:dyDescent="0.2">
      <c r="A35" s="15" t="s">
        <v>14</v>
      </c>
      <c r="B35" s="65"/>
      <c r="C35" s="66"/>
      <c r="D35" s="65" t="s">
        <v>28</v>
      </c>
      <c r="E35" s="67"/>
      <c r="F35" s="67"/>
      <c r="G35" s="66"/>
      <c r="H35" s="16"/>
      <c r="I35" s="17"/>
    </row>
    <row r="36" spans="1:256" ht="38.450000000000003" customHeight="1" x14ac:dyDescent="0.2">
      <c r="A36" s="15" t="s">
        <v>14</v>
      </c>
      <c r="B36" s="65"/>
      <c r="C36" s="66"/>
      <c r="D36" s="65" t="s">
        <v>29</v>
      </c>
      <c r="E36" s="67"/>
      <c r="F36" s="67"/>
      <c r="G36" s="66"/>
      <c r="H36" s="16"/>
      <c r="I36" s="17"/>
    </row>
    <row r="37" spans="1:256" ht="66" customHeight="1" x14ac:dyDescent="0.2">
      <c r="A37" s="18" t="s">
        <v>14</v>
      </c>
      <c r="B37" s="59" t="s">
        <v>20</v>
      </c>
      <c r="C37" s="60"/>
      <c r="D37" s="59"/>
      <c r="E37" s="61"/>
      <c r="F37" s="61"/>
      <c r="G37" s="60"/>
      <c r="H37" s="25" t="s">
        <v>30</v>
      </c>
      <c r="I37" s="20"/>
    </row>
    <row r="38" spans="1:256" ht="18" customHeight="1" x14ac:dyDescent="0.2">
      <c r="A38" s="26" t="s">
        <v>33</v>
      </c>
      <c r="B38" s="62" t="s">
        <v>34</v>
      </c>
      <c r="C38" s="63"/>
      <c r="D38" s="62"/>
      <c r="E38" s="64"/>
      <c r="F38" s="64"/>
      <c r="G38" s="63"/>
      <c r="H38" s="27"/>
      <c r="I38" s="28">
        <f>ROUND(SUM(I17:I37),2)</f>
        <v>122800.42</v>
      </c>
      <c r="J38" s="29"/>
    </row>
    <row r="39" spans="1:256" ht="35.25" customHeight="1" x14ac:dyDescent="0.2">
      <c r="A39" s="30" t="s">
        <v>35</v>
      </c>
      <c r="B39" s="48" t="s">
        <v>36</v>
      </c>
      <c r="C39" s="49"/>
      <c r="D39" s="48"/>
      <c r="E39" s="50"/>
      <c r="F39" s="50"/>
      <c r="G39" s="49"/>
      <c r="H39" s="31" t="s">
        <v>37</v>
      </c>
      <c r="I39" s="32">
        <f>I38*0.1</f>
        <v>12280.042000000001</v>
      </c>
    </row>
    <row r="40" spans="1:256" ht="52.5" customHeight="1" x14ac:dyDescent="0.2">
      <c r="A40" s="30" t="s">
        <v>38</v>
      </c>
      <c r="B40" s="54" t="s">
        <v>39</v>
      </c>
      <c r="C40" s="55"/>
      <c r="D40" s="56"/>
      <c r="E40" s="57"/>
      <c r="F40" s="57"/>
      <c r="G40" s="58"/>
      <c r="H40" s="31"/>
      <c r="I40" s="32">
        <v>9800</v>
      </c>
    </row>
    <row r="41" spans="1:256" ht="49.5" customHeight="1" x14ac:dyDescent="0.2">
      <c r="A41" s="30" t="s">
        <v>40</v>
      </c>
      <c r="B41" s="48" t="s">
        <v>41</v>
      </c>
      <c r="C41" s="49"/>
      <c r="D41" s="48"/>
      <c r="E41" s="50"/>
      <c r="F41" s="50"/>
      <c r="G41" s="49"/>
      <c r="H41" s="33"/>
      <c r="I41" s="32">
        <v>48960</v>
      </c>
    </row>
    <row r="42" spans="1:256" ht="24.75" customHeight="1" x14ac:dyDescent="0.2">
      <c r="A42" s="30" t="s">
        <v>42</v>
      </c>
      <c r="B42" s="48" t="s">
        <v>43</v>
      </c>
      <c r="C42" s="49"/>
      <c r="D42" s="48"/>
      <c r="E42" s="50"/>
      <c r="F42" s="50"/>
      <c r="G42" s="49"/>
      <c r="H42" s="33" t="s">
        <v>44</v>
      </c>
      <c r="I42" s="32">
        <f>ROUND(SUM(I38:I41),2)</f>
        <v>193840.46</v>
      </c>
      <c r="J42" s="29"/>
    </row>
    <row r="43" spans="1:256" x14ac:dyDescent="0.2">
      <c r="A43" s="30" t="s">
        <v>45</v>
      </c>
      <c r="B43" s="48" t="s">
        <v>46</v>
      </c>
      <c r="C43" s="49"/>
      <c r="D43" s="48"/>
      <c r="E43" s="50"/>
      <c r="F43" s="50"/>
      <c r="G43" s="49"/>
      <c r="H43" s="33" t="s">
        <v>47</v>
      </c>
      <c r="I43" s="32">
        <f>I42*0.2</f>
        <v>38768.091999999997</v>
      </c>
    </row>
    <row r="44" spans="1:256" x14ac:dyDescent="0.2">
      <c r="A44" s="30" t="s">
        <v>48</v>
      </c>
      <c r="B44" s="51" t="s">
        <v>49</v>
      </c>
      <c r="C44" s="52"/>
      <c r="D44" s="51"/>
      <c r="E44" s="53"/>
      <c r="F44" s="53"/>
      <c r="G44" s="52"/>
      <c r="H44" s="34" t="s">
        <v>50</v>
      </c>
      <c r="I44" s="35">
        <f>ROUND(I42+I43,2)</f>
        <v>232608.55</v>
      </c>
    </row>
    <row r="45" spans="1:256" x14ac:dyDescent="0.2">
      <c r="A45" s="36"/>
      <c r="B45" s="36"/>
      <c r="C45" s="36"/>
      <c r="D45" s="36"/>
      <c r="E45" s="36"/>
      <c r="F45" s="36"/>
      <c r="G45" s="36"/>
      <c r="H45" s="36"/>
      <c r="I45" s="36"/>
    </row>
    <row r="46" spans="1:256" x14ac:dyDescent="0.2">
      <c r="A46" s="36"/>
      <c r="B46" s="36"/>
      <c r="C46" s="36"/>
      <c r="D46" s="36"/>
      <c r="E46" s="36"/>
      <c r="F46" s="36"/>
      <c r="G46" s="36"/>
      <c r="H46" s="36"/>
      <c r="I46" s="36"/>
    </row>
    <row r="47" spans="1:256" s="38" customFormat="1" ht="24.95" customHeight="1" x14ac:dyDescent="0.25">
      <c r="A47" s="37" t="s">
        <v>51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37"/>
      <c r="IP47" s="37"/>
      <c r="IQ47" s="37"/>
      <c r="IR47" s="37"/>
      <c r="IS47" s="37"/>
      <c r="IT47" s="37"/>
      <c r="IU47" s="37"/>
      <c r="IV47" s="37"/>
    </row>
    <row r="48" spans="1:256" s="39" customFormat="1" ht="15.75" x14ac:dyDescent="0.25">
      <c r="A48" s="37" t="s">
        <v>54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37"/>
      <c r="IP48" s="37"/>
      <c r="IQ48" s="37"/>
      <c r="IR48" s="37"/>
      <c r="IS48" s="37"/>
      <c r="IT48" s="37"/>
      <c r="IU48" s="37"/>
      <c r="IV48" s="37"/>
    </row>
    <row r="49" spans="1:256" s="40" customFormat="1" ht="12.75" customHeight="1" x14ac:dyDescent="0.25">
      <c r="A49" s="37" t="s">
        <v>55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7"/>
      <c r="EA49" s="37"/>
      <c r="EB49" s="37"/>
      <c r="EC49" s="37"/>
      <c r="ED49" s="37"/>
      <c r="EE49" s="37"/>
      <c r="EF49" s="37"/>
      <c r="EG49" s="37"/>
      <c r="EH49" s="37"/>
      <c r="EI49" s="37"/>
      <c r="EJ49" s="37"/>
      <c r="EK49" s="37"/>
      <c r="EL49" s="37"/>
      <c r="EM49" s="37"/>
      <c r="EN49" s="37"/>
      <c r="EO49" s="37"/>
      <c r="EP49" s="37"/>
      <c r="EQ49" s="37"/>
      <c r="ER49" s="37"/>
      <c r="ES49" s="37"/>
      <c r="ET49" s="37"/>
      <c r="EU49" s="37"/>
      <c r="EV49" s="37"/>
      <c r="EW49" s="37"/>
      <c r="EX49" s="37"/>
      <c r="EY49" s="37"/>
      <c r="EZ49" s="37"/>
      <c r="FA49" s="37"/>
      <c r="FB49" s="37"/>
      <c r="FC49" s="37"/>
      <c r="FD49" s="37"/>
      <c r="FE49" s="37"/>
      <c r="FF49" s="37"/>
      <c r="FG49" s="37"/>
      <c r="FH49" s="37"/>
      <c r="FI49" s="37"/>
      <c r="FJ49" s="37"/>
      <c r="FK49" s="37"/>
      <c r="FL49" s="37"/>
      <c r="FM49" s="37"/>
      <c r="FN49" s="37"/>
      <c r="FO49" s="37"/>
      <c r="FP49" s="37"/>
      <c r="FQ49" s="37"/>
      <c r="FR49" s="37"/>
      <c r="FS49" s="37"/>
      <c r="FT49" s="37"/>
      <c r="FU49" s="37"/>
      <c r="FV49" s="37"/>
      <c r="FW49" s="37"/>
      <c r="FX49" s="37"/>
      <c r="FY49" s="37"/>
      <c r="FZ49" s="37"/>
      <c r="GA49" s="37"/>
      <c r="GB49" s="37"/>
      <c r="GC49" s="37"/>
      <c r="GD49" s="37"/>
      <c r="GE49" s="37"/>
      <c r="GF49" s="37"/>
      <c r="GG49" s="37"/>
      <c r="GH49" s="37"/>
      <c r="GI49" s="37"/>
      <c r="GJ49" s="37"/>
      <c r="GK49" s="37"/>
      <c r="GL49" s="37"/>
      <c r="GM49" s="37"/>
      <c r="GN49" s="37"/>
      <c r="GO49" s="37"/>
      <c r="GP49" s="37"/>
      <c r="GQ49" s="37"/>
      <c r="GR49" s="37"/>
      <c r="GS49" s="37"/>
      <c r="GT49" s="37"/>
      <c r="GU49" s="37"/>
      <c r="GV49" s="37"/>
      <c r="GW49" s="37"/>
      <c r="GX49" s="37"/>
      <c r="GY49" s="37"/>
      <c r="GZ49" s="37"/>
      <c r="HA49" s="37"/>
      <c r="HB49" s="37"/>
      <c r="HC49" s="37"/>
      <c r="HD49" s="37"/>
      <c r="HE49" s="37"/>
      <c r="HF49" s="37"/>
      <c r="HG49" s="37"/>
      <c r="HH49" s="37"/>
      <c r="HI49" s="37"/>
      <c r="HJ49" s="37"/>
      <c r="HK49" s="37"/>
      <c r="HL49" s="37"/>
      <c r="HM49" s="37"/>
      <c r="HN49" s="37"/>
      <c r="HO49" s="37"/>
      <c r="HP49" s="37"/>
      <c r="HQ49" s="37"/>
      <c r="HR49" s="37"/>
      <c r="HS49" s="37"/>
      <c r="HT49" s="37"/>
      <c r="HU49" s="37"/>
      <c r="HV49" s="37"/>
      <c r="HW49" s="37"/>
      <c r="HX49" s="37"/>
      <c r="HY49" s="37"/>
      <c r="HZ49" s="37"/>
      <c r="IA49" s="37"/>
      <c r="IB49" s="37"/>
      <c r="IC49" s="37"/>
      <c r="ID49" s="37"/>
      <c r="IE49" s="37"/>
      <c r="IF49" s="37"/>
      <c r="IG49" s="37"/>
      <c r="IH49" s="37"/>
      <c r="II49" s="37"/>
      <c r="IJ49" s="37"/>
      <c r="IK49" s="37"/>
      <c r="IL49" s="37"/>
      <c r="IM49" s="37"/>
      <c r="IN49" s="37"/>
      <c r="IO49" s="37"/>
      <c r="IP49" s="37"/>
      <c r="IQ49" s="37"/>
      <c r="IR49" s="37"/>
      <c r="IS49" s="37"/>
      <c r="IT49" s="37"/>
      <c r="IU49" s="37"/>
      <c r="IV49" s="37"/>
    </row>
    <row r="50" spans="1:256" s="42" customFormat="1" ht="12.75" customHeight="1" x14ac:dyDescent="0.25">
      <c r="A50" s="41" t="s">
        <v>52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  <c r="EA50" s="37"/>
      <c r="EB50" s="37"/>
      <c r="EC50" s="37"/>
      <c r="ED50" s="37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  <c r="ES50" s="37"/>
      <c r="ET50" s="37"/>
      <c r="EU50" s="37"/>
      <c r="EV50" s="37"/>
      <c r="EW50" s="37"/>
      <c r="EX50" s="37"/>
      <c r="EY50" s="37"/>
      <c r="EZ50" s="37"/>
      <c r="FA50" s="37"/>
      <c r="FB50" s="37"/>
      <c r="FC50" s="37"/>
      <c r="FD50" s="37"/>
      <c r="FE50" s="37"/>
      <c r="FF50" s="37"/>
      <c r="FG50" s="37"/>
      <c r="FH50" s="37"/>
      <c r="FI50" s="37"/>
      <c r="FJ50" s="37"/>
      <c r="FK50" s="37"/>
      <c r="FL50" s="37"/>
      <c r="FM50" s="37"/>
      <c r="FN50" s="37"/>
      <c r="FO50" s="37"/>
      <c r="FP50" s="37"/>
      <c r="FQ50" s="37"/>
      <c r="FR50" s="37"/>
      <c r="FS50" s="37"/>
      <c r="FT50" s="37"/>
      <c r="FU50" s="37"/>
      <c r="FV50" s="37"/>
      <c r="FW50" s="37"/>
      <c r="FX50" s="37"/>
      <c r="FY50" s="37"/>
      <c r="FZ50" s="37"/>
      <c r="GA50" s="37"/>
      <c r="GB50" s="37"/>
      <c r="GC50" s="37"/>
      <c r="GD50" s="37"/>
      <c r="GE50" s="37"/>
      <c r="GF50" s="37"/>
      <c r="GG50" s="37"/>
      <c r="GH50" s="37"/>
      <c r="GI50" s="37"/>
      <c r="GJ50" s="37"/>
      <c r="GK50" s="37"/>
      <c r="GL50" s="37"/>
      <c r="GM50" s="37"/>
      <c r="GN50" s="37"/>
      <c r="GO50" s="37"/>
      <c r="GP50" s="37"/>
      <c r="GQ50" s="37"/>
      <c r="GR50" s="37"/>
      <c r="GS50" s="37"/>
      <c r="GT50" s="37"/>
      <c r="GU50" s="37"/>
      <c r="GV50" s="37"/>
      <c r="GW50" s="37"/>
      <c r="GX50" s="37"/>
      <c r="GY50" s="37"/>
      <c r="GZ50" s="37"/>
      <c r="HA50" s="37"/>
      <c r="HB50" s="37"/>
      <c r="HC50" s="37"/>
      <c r="HD50" s="37"/>
      <c r="HE50" s="37"/>
      <c r="HF50" s="37"/>
      <c r="HG50" s="37"/>
      <c r="HH50" s="37"/>
      <c r="HI50" s="37"/>
      <c r="HJ50" s="37"/>
      <c r="HK50" s="37"/>
      <c r="HL50" s="37"/>
      <c r="HM50" s="37"/>
      <c r="HN50" s="37"/>
      <c r="HO50" s="37"/>
      <c r="HP50" s="37"/>
      <c r="HQ50" s="37"/>
      <c r="HR50" s="37"/>
      <c r="HS50" s="37"/>
      <c r="HT50" s="37"/>
      <c r="HU50" s="37"/>
      <c r="HV50" s="37"/>
      <c r="HW50" s="37"/>
      <c r="HX50" s="37"/>
      <c r="HY50" s="37"/>
      <c r="HZ50" s="37"/>
      <c r="IA50" s="37"/>
      <c r="IB50" s="37"/>
      <c r="IC50" s="37"/>
      <c r="ID50" s="37"/>
      <c r="IE50" s="37"/>
      <c r="IF50" s="37"/>
      <c r="IG50" s="37"/>
      <c r="IH50" s="37"/>
      <c r="II50" s="37"/>
      <c r="IJ50" s="37"/>
      <c r="IK50" s="37"/>
      <c r="IL50" s="37"/>
      <c r="IM50" s="37"/>
      <c r="IN50" s="37"/>
      <c r="IO50" s="37"/>
      <c r="IP50" s="37"/>
      <c r="IQ50" s="37"/>
      <c r="IR50" s="37"/>
      <c r="IS50" s="37"/>
      <c r="IT50" s="37"/>
      <c r="IU50" s="37"/>
      <c r="IV50" s="37"/>
    </row>
    <row r="51" spans="1:256" s="39" customFormat="1" ht="12.75" customHeight="1" x14ac:dyDescent="0.25">
      <c r="A51" s="37" t="s">
        <v>56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  <c r="HP51" s="37"/>
      <c r="HQ51" s="37"/>
      <c r="HR51" s="37"/>
      <c r="HS51" s="37"/>
      <c r="HT51" s="37"/>
      <c r="HU51" s="37"/>
      <c r="HV51" s="37"/>
      <c r="HW51" s="37"/>
      <c r="HX51" s="37"/>
      <c r="HY51" s="37"/>
      <c r="HZ51" s="37"/>
      <c r="IA51" s="37"/>
      <c r="IB51" s="37"/>
      <c r="IC51" s="37"/>
      <c r="ID51" s="37"/>
      <c r="IE51" s="37"/>
      <c r="IF51" s="37"/>
      <c r="IG51" s="37"/>
      <c r="IH51" s="37"/>
      <c r="II51" s="37"/>
      <c r="IJ51" s="37"/>
      <c r="IK51" s="37"/>
      <c r="IL51" s="37"/>
      <c r="IM51" s="37"/>
      <c r="IN51" s="37"/>
      <c r="IO51" s="37"/>
      <c r="IP51" s="37"/>
      <c r="IQ51" s="37"/>
      <c r="IR51" s="37"/>
      <c r="IS51" s="37"/>
      <c r="IT51" s="37"/>
      <c r="IU51" s="37"/>
      <c r="IV51" s="37"/>
    </row>
  </sheetData>
  <mergeCells count="67">
    <mergeCell ref="C1:I1"/>
    <mergeCell ref="A10:H10"/>
    <mergeCell ref="A11:H11"/>
    <mergeCell ref="A13:I13"/>
    <mergeCell ref="B15:C15"/>
    <mergeCell ref="D15:G15"/>
    <mergeCell ref="A3:D3"/>
    <mergeCell ref="A4:C4"/>
    <mergeCell ref="B21:C21"/>
    <mergeCell ref="D21:G21"/>
    <mergeCell ref="B16:C16"/>
    <mergeCell ref="D16:G16"/>
    <mergeCell ref="A17:A18"/>
    <mergeCell ref="B17:C18"/>
    <mergeCell ref="D17:G18"/>
    <mergeCell ref="I17:I18"/>
    <mergeCell ref="B19:C19"/>
    <mergeCell ref="D19:G19"/>
    <mergeCell ref="B20:C20"/>
    <mergeCell ref="D20:G20"/>
    <mergeCell ref="H17:H18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  <mergeCell ref="B28:C28"/>
    <mergeCell ref="D28:G28"/>
    <mergeCell ref="B29:C29"/>
    <mergeCell ref="D29:G29"/>
    <mergeCell ref="B30:C30"/>
    <mergeCell ref="D30:G30"/>
    <mergeCell ref="B31:C31"/>
    <mergeCell ref="D31:G31"/>
    <mergeCell ref="B32:C32"/>
    <mergeCell ref="D32:G32"/>
    <mergeCell ref="B33:C33"/>
    <mergeCell ref="D33:G33"/>
    <mergeCell ref="B34:C34"/>
    <mergeCell ref="D34:G34"/>
    <mergeCell ref="B35:C35"/>
    <mergeCell ref="D35:G35"/>
    <mergeCell ref="B36:C36"/>
    <mergeCell ref="D36:G36"/>
    <mergeCell ref="B37:C37"/>
    <mergeCell ref="D37:G37"/>
    <mergeCell ref="B38:C38"/>
    <mergeCell ref="D38:G38"/>
    <mergeCell ref="B39:C39"/>
    <mergeCell ref="D39:G39"/>
    <mergeCell ref="B43:C43"/>
    <mergeCell ref="D43:G43"/>
    <mergeCell ref="B44:C44"/>
    <mergeCell ref="D44:G44"/>
    <mergeCell ref="B40:C40"/>
    <mergeCell ref="D40:G40"/>
    <mergeCell ref="B41:C41"/>
    <mergeCell ref="D41:G41"/>
    <mergeCell ref="B42:C42"/>
    <mergeCell ref="D42:G42"/>
  </mergeCells>
  <pageMargins left="0.35433070866141736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Алькорр</vt:lpstr>
      <vt:lpstr>Лист1</vt:lpstr>
      <vt:lpstr>Лист2</vt:lpstr>
      <vt:lpstr>Лист3</vt:lpstr>
      <vt:lpstr>Алькорр!Заголовки_для_печати</vt:lpstr>
      <vt:lpstr>Алькорр!Область_печати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2020-06-22T12:25:26Z</dcterms:modified>
</cp:coreProperties>
</file>